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390" activeTab="0"/>
  </bookViews>
  <sheets>
    <sheet name="загальнокомандний" sheetId="1" r:id="rId1"/>
    <sheet name="дів-комп." sheetId="2" r:id="rId2"/>
    <sheet name="хлоп.-комп." sheetId="3" r:id="rId3"/>
    <sheet name="команда-комп" sheetId="4" r:id="rId4"/>
    <sheet name="ралі" sheetId="5" r:id="rId5"/>
  </sheets>
  <externalReferences>
    <externalReference r:id="rId8"/>
  </externalReferences>
  <definedNames>
    <definedName name="_xlnm.Print_Area" localSheetId="1">'дів-комп.'!$A$1:$M$36</definedName>
    <definedName name="_xlnm.Print_Area" localSheetId="3">'команда-комп'!$A$1:$J$61</definedName>
    <definedName name="_xlnm.Print_Area" localSheetId="4">'ралі'!$A$1:$R$53</definedName>
    <definedName name="_xlnm.Print_Area" localSheetId="2">'хлоп.-комп.'!$A$1:$M$61</definedName>
  </definedNames>
  <calcPr fullCalcOnLoad="1"/>
</workbook>
</file>

<file path=xl/sharedStrings.xml><?xml version="1.0" encoding="utf-8"?>
<sst xmlns="http://schemas.openxmlformats.org/spreadsheetml/2006/main" count="192" uniqueCount="71">
  <si>
    <t>Департемент освіти і науки, молоді та спорту Чернівецької ОДА</t>
  </si>
  <si>
    <t>Чернівецький обласний центр туризму, краєзнавства та екскурсій учнівської молоді</t>
  </si>
  <si>
    <t>Місце проведення – Чернівецька область, Глибоцький район, т/б "Райдуга"</t>
  </si>
  <si>
    <t>Терміни проведення змагань – з 12 по 14 квітня 2013 року</t>
  </si>
  <si>
    <r>
      <t xml:space="preserve">Вид програми –  </t>
    </r>
    <r>
      <rPr>
        <b/>
        <sz val="14"/>
        <rFont val="Times New Roman"/>
        <family val="1"/>
      </rPr>
      <t xml:space="preserve">командний залік </t>
    </r>
  </si>
  <si>
    <t>№</t>
  </si>
  <si>
    <t>Команда</t>
  </si>
  <si>
    <t>Регіон</t>
  </si>
  <si>
    <t>Місце команди на дистанції</t>
  </si>
  <si>
    <t>Сума місць</t>
  </si>
  <si>
    <t>Місце</t>
  </si>
  <si>
    <t>Комплекс</t>
  </si>
  <si>
    <t>Ралі</t>
  </si>
  <si>
    <t>DS</t>
  </si>
  <si>
    <t>Головний суддя _________________________Кілінський О.І.</t>
  </si>
  <si>
    <t>Головний секретар ______________________________Іващенко І.В.</t>
  </si>
  <si>
    <t>Департамент освіти і науки, молоді та спорту Чернівецької ОДА</t>
  </si>
  <si>
    <t>ПРОТОКОЛ № 7</t>
  </si>
  <si>
    <t xml:space="preserve">Змагання – Обласні змагання зі спортивного туризму серед учнівської молоді (велосипедні) </t>
  </si>
  <si>
    <t>Вид програми –  комплекс-командний</t>
  </si>
  <si>
    <t>Дата проведення - 13 квітня 2013 року.</t>
  </si>
  <si>
    <t>№ п/п</t>
  </si>
  <si>
    <t xml:space="preserve">Призвіще учасників </t>
  </si>
  <si>
    <t xml:space="preserve">Розряд </t>
  </si>
  <si>
    <t>Відносні результати</t>
  </si>
  <si>
    <t>Результат команди</t>
  </si>
  <si>
    <t>Відносний результат</t>
  </si>
  <si>
    <t>Головний суддя ___________________Кілінський О.І.</t>
  </si>
  <si>
    <t>Головний секретар ____________________ Іващенко І.В.</t>
  </si>
  <si>
    <t>Департамент осваіти і науки, молоді та спорту Чернівецької ОДА</t>
  </si>
  <si>
    <t>Чернвецький обласнгий центр туризму, краєзнавства та екскурсій учнівської молоді</t>
  </si>
  <si>
    <t>ПРОТОКОЛ № 8</t>
  </si>
  <si>
    <t>Вид програми –  дистанція "Ралі"</t>
  </si>
  <si>
    <t>Дата проведення - 14 квітня 2013 року.</t>
  </si>
  <si>
    <t>Штрафи на етапах</t>
  </si>
  <si>
    <t>Штрафний час</t>
  </si>
  <si>
    <t>Результат в сек.</t>
  </si>
  <si>
    <t>Відносний результат (%)</t>
  </si>
  <si>
    <t>Медиціна ПДР</t>
  </si>
  <si>
    <t>Азимут</t>
  </si>
  <si>
    <t>Підйом вгору</t>
  </si>
  <si>
    <t>Швідкісна ділянка</t>
  </si>
  <si>
    <t>Рух по біздоріжжю</t>
  </si>
  <si>
    <t>Штрафні бали</t>
  </si>
  <si>
    <t>ІІ ю.</t>
  </si>
  <si>
    <t>ІІІ</t>
  </si>
  <si>
    <t>І</t>
  </si>
  <si>
    <t>Головний суддя ___________________ Кілінський О.І.</t>
  </si>
  <si>
    <t>Чернівецький обласний центр туризму, краєзнавства та екскурсій учнівіської молоді</t>
  </si>
  <si>
    <t>ПРОТОКОЛ № 6</t>
  </si>
  <si>
    <t>Вид програми –  комплекс</t>
  </si>
  <si>
    <t>Дівчата</t>
  </si>
  <si>
    <t>Ранг змагань</t>
  </si>
  <si>
    <t>Результат на дистанції "Фігурка"</t>
  </si>
  <si>
    <t xml:space="preserve">Результат на дистанції "Тріал" </t>
  </si>
  <si>
    <t>Сума рез.</t>
  </si>
  <si>
    <t>Виконаний розряд</t>
  </si>
  <si>
    <t>ПРОТОКОЛ № 5</t>
  </si>
  <si>
    <t>ІІ розряд - 111%</t>
  </si>
  <si>
    <t>ІІІ розряд - 142%</t>
  </si>
  <si>
    <t>ІІ ю. розряд - 162%</t>
  </si>
  <si>
    <t>ІІ</t>
  </si>
  <si>
    <t>ІІ розряд - 104%</t>
  </si>
  <si>
    <t>ІІІ розряд - 134%</t>
  </si>
  <si>
    <t>ІІ ю. розряд - 153%</t>
  </si>
  <si>
    <t>ІІ-ю.</t>
  </si>
  <si>
    <t>Ранг</t>
  </si>
  <si>
    <t>І розряд - 103%</t>
  </si>
  <si>
    <t>ІІ розряд - 121%</t>
  </si>
  <si>
    <t>ІІІ розряд - 155%</t>
  </si>
  <si>
    <t xml:space="preserve">Змагання – Обласні змагання зі спортивного туризму серед учнівської молоді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</si>
</sst>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h:mm:ss;@"/>
  </numFmts>
  <fonts count="1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17" applyNumberFormat="1" applyFont="1" applyAlignment="1">
      <alignment horizontal="center" vertical="center"/>
      <protection/>
    </xf>
    <xf numFmtId="0" fontId="0" fillId="0" borderId="0" xfId="17">
      <alignment/>
      <protection/>
    </xf>
    <xf numFmtId="49" fontId="2" fillId="0" borderId="0" xfId="17" applyNumberFormat="1" applyFont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0" fillId="0" borderId="0" xfId="17" applyBorder="1">
      <alignment/>
      <protection/>
    </xf>
    <xf numFmtId="2" fontId="5" fillId="0" borderId="1" xfId="17" applyNumberFormat="1" applyFont="1" applyBorder="1" applyAlignment="1">
      <alignment horizontal="center" vertical="center" shrinkToFit="1"/>
      <protection/>
    </xf>
    <xf numFmtId="0" fontId="7" fillId="0" borderId="2" xfId="17" applyFont="1" applyBorder="1" applyAlignment="1">
      <alignment horizontal="center" vertical="center"/>
      <protection/>
    </xf>
    <xf numFmtId="0" fontId="0" fillId="0" borderId="3" xfId="17" applyBorder="1" applyAlignment="1">
      <alignment horizontal="center" vertical="center"/>
      <protection/>
    </xf>
    <xf numFmtId="0" fontId="4" fillId="0" borderId="2" xfId="17" applyFont="1" applyBorder="1" applyAlignment="1">
      <alignment horizontal="left" vertical="center"/>
      <protection/>
    </xf>
    <xf numFmtId="0" fontId="4" fillId="0" borderId="2" xfId="17" applyFont="1" applyBorder="1" applyAlignment="1">
      <alignment horizontal="center" vertical="center"/>
      <protection/>
    </xf>
    <xf numFmtId="0" fontId="0" fillId="0" borderId="2" xfId="17" applyBorder="1" applyAlignment="1">
      <alignment horizontal="center" vertical="center"/>
      <protection/>
    </xf>
    <xf numFmtId="0" fontId="3" fillId="0" borderId="4" xfId="17" applyFont="1" applyBorder="1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6" fillId="0" borderId="0" xfId="17" applyFont="1">
      <alignment/>
      <protection/>
    </xf>
    <xf numFmtId="0" fontId="0" fillId="0" borderId="5" xfId="17" applyBorder="1">
      <alignment/>
      <protection/>
    </xf>
    <xf numFmtId="2" fontId="5" fillId="0" borderId="0" xfId="17" applyNumberFormat="1" applyFont="1" applyBorder="1" applyAlignment="1">
      <alignment horizontal="center" vertical="center" shrinkToFit="1"/>
      <protection/>
    </xf>
    <xf numFmtId="0" fontId="5" fillId="0" borderId="0" xfId="17" applyFont="1" applyAlignment="1">
      <alignment horizontal="right"/>
      <protection/>
    </xf>
    <xf numFmtId="2" fontId="5" fillId="0" borderId="0" xfId="17" applyNumberFormat="1" applyFont="1" applyAlignment="1">
      <alignment horizontal="left"/>
      <protection/>
    </xf>
    <xf numFmtId="0" fontId="9" fillId="0" borderId="0" xfId="17" applyFont="1">
      <alignment/>
      <protection/>
    </xf>
    <xf numFmtId="49" fontId="5" fillId="0" borderId="0" xfId="17" applyNumberFormat="1" applyFont="1">
      <alignment/>
      <protection/>
    </xf>
    <xf numFmtId="49" fontId="10" fillId="0" borderId="6" xfId="17" applyNumberFormat="1" applyFont="1" applyBorder="1" applyAlignment="1">
      <alignment horizontal="center" vertical="center" wrapText="1" shrinkToFit="1"/>
      <protection/>
    </xf>
    <xf numFmtId="49" fontId="11" fillId="0" borderId="7" xfId="17" applyNumberFormat="1" applyFont="1" applyBorder="1" applyAlignment="1">
      <alignment horizontal="center" vertical="center" wrapText="1" shrinkToFit="1"/>
      <protection/>
    </xf>
    <xf numFmtId="49" fontId="11" fillId="0" borderId="8" xfId="17" applyNumberFormat="1" applyFont="1" applyBorder="1" applyAlignment="1">
      <alignment horizontal="center" vertical="center" wrapText="1" shrinkToFit="1"/>
      <protection/>
    </xf>
    <xf numFmtId="49" fontId="10" fillId="0" borderId="7" xfId="17" applyNumberFormat="1" applyFont="1" applyBorder="1" applyAlignment="1">
      <alignment horizontal="center" vertical="center" wrapText="1" shrinkToFit="1"/>
      <protection/>
    </xf>
    <xf numFmtId="49" fontId="11" fillId="0" borderId="9" xfId="17" applyNumberFormat="1" applyFont="1" applyBorder="1" applyAlignment="1">
      <alignment horizontal="center" vertical="center" wrapText="1" shrinkToFit="1"/>
      <protection/>
    </xf>
    <xf numFmtId="49" fontId="11" fillId="0" borderId="10" xfId="17" applyNumberFormat="1" applyFont="1" applyBorder="1" applyAlignment="1">
      <alignment horizontal="center" vertical="center" wrapText="1" shrinkToFit="1"/>
      <protection/>
    </xf>
    <xf numFmtId="49" fontId="12" fillId="0" borderId="7" xfId="17" applyNumberFormat="1" applyFont="1" applyFill="1" applyBorder="1" applyAlignment="1">
      <alignment horizontal="center" vertical="center" wrapText="1" shrinkToFit="1"/>
      <protection/>
    </xf>
    <xf numFmtId="49" fontId="10" fillId="0" borderId="7" xfId="17" applyNumberFormat="1" applyFont="1" applyFill="1" applyBorder="1" applyAlignment="1">
      <alignment horizontal="center" vertical="center" wrapText="1" shrinkToFit="1"/>
      <protection/>
    </xf>
    <xf numFmtId="0" fontId="0" fillId="0" borderId="11" xfId="17" applyBorder="1">
      <alignment/>
      <protection/>
    </xf>
    <xf numFmtId="0" fontId="0" fillId="0" borderId="12" xfId="17" applyBorder="1">
      <alignment/>
      <protection/>
    </xf>
    <xf numFmtId="0" fontId="0" fillId="0" borderId="11" xfId="17" applyFont="1" applyBorder="1" applyAlignment="1">
      <alignment horizontal="center" vertical="center" shrinkToFit="1"/>
      <protection/>
    </xf>
    <xf numFmtId="2" fontId="0" fillId="0" borderId="11" xfId="17" applyNumberFormat="1" applyBorder="1" applyAlignment="1">
      <alignment horizontal="center" vertical="center"/>
      <protection/>
    </xf>
    <xf numFmtId="0" fontId="0" fillId="0" borderId="0" xfId="17" applyAlignment="1">
      <alignment horizontal="center" vertical="center" shrinkToFit="1"/>
      <protection/>
    </xf>
    <xf numFmtId="164" fontId="0" fillId="0" borderId="0" xfId="17" applyNumberFormat="1">
      <alignment/>
      <protection/>
    </xf>
    <xf numFmtId="2" fontId="0" fillId="0" borderId="11" xfId="17" applyNumberFormat="1" applyFont="1" applyBorder="1" applyAlignment="1">
      <alignment horizontal="center" vertical="center"/>
      <protection/>
    </xf>
    <xf numFmtId="0" fontId="0" fillId="0" borderId="0" xfId="17" applyFont="1">
      <alignment/>
      <protection/>
    </xf>
    <xf numFmtId="165" fontId="0" fillId="0" borderId="0" xfId="17" applyNumberFormat="1">
      <alignment/>
      <protection/>
    </xf>
    <xf numFmtId="0" fontId="0" fillId="0" borderId="11" xfId="17" applyBorder="1" applyAlignment="1">
      <alignment horizontal="center" vertical="center"/>
      <protection/>
    </xf>
    <xf numFmtId="0" fontId="6" fillId="0" borderId="0" xfId="17" applyFont="1" applyAlignment="1">
      <alignment horizontal="center"/>
      <protection/>
    </xf>
    <xf numFmtId="49" fontId="12" fillId="0" borderId="9" xfId="17" applyNumberFormat="1" applyFont="1" applyBorder="1" applyAlignment="1">
      <alignment horizontal="center" vertical="center" wrapText="1" shrinkToFit="1"/>
      <protection/>
    </xf>
    <xf numFmtId="49" fontId="10" fillId="0" borderId="13" xfId="17" applyNumberFormat="1" applyFont="1" applyBorder="1" applyAlignment="1">
      <alignment horizontal="center" vertical="center" wrapText="1" shrinkToFit="1"/>
      <protection/>
    </xf>
    <xf numFmtId="49" fontId="10" fillId="0" borderId="11" xfId="17" applyNumberFormat="1" applyFont="1" applyBorder="1" applyAlignment="1">
      <alignment horizontal="center" vertical="center" wrapText="1" shrinkToFit="1"/>
      <protection/>
    </xf>
    <xf numFmtId="0" fontId="0" fillId="0" borderId="14" xfId="17" applyBorder="1">
      <alignment/>
      <protection/>
    </xf>
    <xf numFmtId="0" fontId="0" fillId="0" borderId="11" xfId="17" applyBorder="1" applyAlignment="1">
      <alignment horizontal="center" vertical="center" shrinkToFit="1"/>
      <protection/>
    </xf>
    <xf numFmtId="0" fontId="0" fillId="0" borderId="12" xfId="17" applyBorder="1" applyAlignment="1">
      <alignment horizontal="center" vertical="center" shrinkToFit="1"/>
      <protection/>
    </xf>
    <xf numFmtId="164" fontId="0" fillId="0" borderId="11" xfId="17" applyNumberFormat="1" applyBorder="1" applyAlignment="1">
      <alignment horizontal="center" vertical="center"/>
      <protection/>
    </xf>
    <xf numFmtId="1" fontId="0" fillId="0" borderId="11" xfId="17" applyNumberFormat="1" applyBorder="1" applyAlignment="1">
      <alignment horizontal="center" vertical="center"/>
      <protection/>
    </xf>
    <xf numFmtId="2" fontId="2" fillId="0" borderId="11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>
      <alignment/>
      <protection/>
    </xf>
    <xf numFmtId="0" fontId="5" fillId="0" borderId="2" xfId="17" applyFont="1" applyBorder="1" applyAlignment="1">
      <alignment horizontal="center" vertical="center" textRotation="90" wrapText="1"/>
      <protection/>
    </xf>
    <xf numFmtId="0" fontId="0" fillId="0" borderId="2" xfId="17" applyBorder="1">
      <alignment/>
      <protection/>
    </xf>
    <xf numFmtId="0" fontId="0" fillId="0" borderId="2" xfId="17" applyFont="1" applyBorder="1" applyAlignment="1">
      <alignment horizontal="center" vertical="center" shrinkToFit="1"/>
      <protection/>
    </xf>
    <xf numFmtId="1" fontId="0" fillId="0" borderId="2" xfId="17" applyNumberFormat="1" applyFont="1" applyBorder="1" applyAlignment="1">
      <alignment horizontal="center" vertical="center"/>
      <protection/>
    </xf>
    <xf numFmtId="1" fontId="0" fillId="0" borderId="2" xfId="17" applyNumberFormat="1" applyBorder="1" applyAlignment="1">
      <alignment horizontal="center" vertical="center"/>
      <protection/>
    </xf>
    <xf numFmtId="165" fontId="0" fillId="0" borderId="2" xfId="17" applyNumberFormat="1" applyBorder="1" applyAlignment="1">
      <alignment horizontal="center" vertical="center"/>
      <protection/>
    </xf>
    <xf numFmtId="165" fontId="0" fillId="0" borderId="2" xfId="17" applyNumberFormat="1" applyFont="1" applyBorder="1" applyAlignment="1">
      <alignment horizontal="center" vertical="center"/>
      <protection/>
    </xf>
    <xf numFmtId="0" fontId="0" fillId="0" borderId="2" xfId="17" applyBorder="1" applyAlignment="1">
      <alignment horizontal="center"/>
      <protection/>
    </xf>
    <xf numFmtId="0" fontId="0" fillId="0" borderId="2" xfId="17" applyBorder="1" applyAlignment="1">
      <alignment horizontal="center" vertical="center" shrinkToFit="1"/>
      <protection/>
    </xf>
    <xf numFmtId="2" fontId="2" fillId="0" borderId="2" xfId="17" applyNumberFormat="1" applyFont="1" applyBorder="1" applyAlignment="1">
      <alignment horizontal="center" vertical="center"/>
      <protection/>
    </xf>
    <xf numFmtId="49" fontId="1" fillId="0" borderId="0" xfId="17" applyNumberFormat="1" applyFont="1" applyAlignment="1">
      <alignment horizontal="center" vertical="center"/>
      <protection/>
    </xf>
    <xf numFmtId="49" fontId="2" fillId="0" borderId="0" xfId="17" applyNumberFormat="1" applyFont="1" applyAlignment="1">
      <alignment horizontal="center"/>
      <protection/>
    </xf>
    <xf numFmtId="0" fontId="6" fillId="0" borderId="15" xfId="17" applyFont="1" applyBorder="1" applyAlignment="1">
      <alignment horizontal="center" vertical="center"/>
      <protection/>
    </xf>
    <xf numFmtId="0" fontId="8" fillId="0" borderId="3" xfId="17" applyFont="1" applyBorder="1" applyAlignment="1">
      <alignment horizontal="center" vertical="center"/>
      <protection/>
    </xf>
    <xf numFmtId="0" fontId="7" fillId="0" borderId="16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 vertical="center"/>
      <protection/>
    </xf>
    <xf numFmtId="0" fontId="7" fillId="0" borderId="16" xfId="17" applyFont="1" applyBorder="1" applyAlignment="1">
      <alignment horizontal="center" vertical="center" wrapText="1"/>
      <protection/>
    </xf>
    <xf numFmtId="0" fontId="7" fillId="0" borderId="2" xfId="17" applyFont="1" applyBorder="1" applyAlignment="1">
      <alignment horizontal="center" vertical="center" wrapText="1"/>
      <protection/>
    </xf>
    <xf numFmtId="0" fontId="7" fillId="0" borderId="17" xfId="17" applyFont="1" applyBorder="1" applyAlignment="1">
      <alignment horizontal="center" vertical="center"/>
      <protection/>
    </xf>
    <xf numFmtId="0" fontId="7" fillId="0" borderId="4" xfId="17" applyFont="1" applyBorder="1" applyAlignment="1">
      <alignment horizontal="center" vertical="center"/>
      <protection/>
    </xf>
    <xf numFmtId="0" fontId="0" fillId="0" borderId="2" xfId="17" applyBorder="1" applyAlignment="1">
      <alignment horizontal="center" vertical="center"/>
      <protection/>
    </xf>
    <xf numFmtId="0" fontId="0" fillId="0" borderId="0" xfId="17" applyFont="1" applyAlignment="1">
      <alignment horizontal="center" vertical="center"/>
      <protection/>
    </xf>
    <xf numFmtId="0" fontId="0" fillId="0" borderId="0" xfId="17" applyAlignment="1">
      <alignment horizontal="center" vertical="center"/>
      <protection/>
    </xf>
    <xf numFmtId="0" fontId="0" fillId="0" borderId="2" xfId="17" applyFont="1" applyBorder="1" applyAlignment="1">
      <alignment horizontal="center" vertical="center"/>
      <protection/>
    </xf>
    <xf numFmtId="0" fontId="3" fillId="0" borderId="0" xfId="17" applyFont="1" applyAlignment="1">
      <alignment horizontal="center"/>
      <protection/>
    </xf>
    <xf numFmtId="2" fontId="2" fillId="0" borderId="18" xfId="17" applyNumberFormat="1" applyFont="1" applyBorder="1" applyAlignment="1">
      <alignment horizontal="center" vertical="center"/>
      <protection/>
    </xf>
    <xf numFmtId="2" fontId="2" fillId="0" borderId="19" xfId="17" applyNumberFormat="1" applyFont="1" applyBorder="1" applyAlignment="1">
      <alignment horizontal="center" vertical="center"/>
      <protection/>
    </xf>
    <xf numFmtId="2" fontId="2" fillId="0" borderId="20" xfId="17" applyNumberFormat="1" applyFont="1" applyBorder="1" applyAlignment="1">
      <alignment horizontal="center" vertical="center"/>
      <protection/>
    </xf>
    <xf numFmtId="0" fontId="0" fillId="0" borderId="18" xfId="17" applyBorder="1" applyAlignment="1">
      <alignment horizontal="center" vertical="center"/>
      <protection/>
    </xf>
    <xf numFmtId="0" fontId="0" fillId="0" borderId="19" xfId="17" applyBorder="1" applyAlignment="1">
      <alignment horizontal="center" vertical="center"/>
      <protection/>
    </xf>
    <xf numFmtId="0" fontId="0" fillId="0" borderId="20" xfId="17" applyBorder="1" applyAlignment="1">
      <alignment horizontal="center" vertical="center"/>
      <protection/>
    </xf>
    <xf numFmtId="0" fontId="0" fillId="0" borderId="21" xfId="17" applyBorder="1" applyAlignment="1">
      <alignment horizontal="center"/>
      <protection/>
    </xf>
    <xf numFmtId="0" fontId="0" fillId="0" borderId="19" xfId="17" applyBorder="1" applyAlignment="1">
      <alignment horizontal="center"/>
      <protection/>
    </xf>
    <xf numFmtId="0" fontId="0" fillId="0" borderId="22" xfId="17" applyBorder="1" applyAlignment="1">
      <alignment horizontal="center"/>
      <protection/>
    </xf>
    <xf numFmtId="0" fontId="0" fillId="0" borderId="18" xfId="17" applyBorder="1" applyAlignment="1">
      <alignment horizontal="center" vertical="center" shrinkToFit="1"/>
      <protection/>
    </xf>
    <xf numFmtId="0" fontId="0" fillId="0" borderId="19" xfId="17" applyBorder="1" applyAlignment="1">
      <alignment horizontal="center" vertical="center" shrinkToFit="1"/>
      <protection/>
    </xf>
    <xf numFmtId="0" fontId="0" fillId="0" borderId="20" xfId="17" applyBorder="1" applyAlignment="1">
      <alignment horizontal="center" vertical="center" shrinkToFit="1"/>
      <protection/>
    </xf>
    <xf numFmtId="2" fontId="0" fillId="0" borderId="18" xfId="17" applyNumberFormat="1" applyBorder="1" applyAlignment="1">
      <alignment horizontal="center" vertical="center"/>
      <protection/>
    </xf>
    <xf numFmtId="2" fontId="0" fillId="0" borderId="19" xfId="17" applyNumberFormat="1" applyBorder="1" applyAlignment="1">
      <alignment horizontal="center" vertical="center"/>
      <protection/>
    </xf>
    <xf numFmtId="2" fontId="0" fillId="0" borderId="20" xfId="17" applyNumberFormat="1" applyBorder="1" applyAlignment="1">
      <alignment horizontal="center" vertical="center"/>
      <protection/>
    </xf>
    <xf numFmtId="1" fontId="0" fillId="0" borderId="2" xfId="17" applyNumberFormat="1" applyFont="1" applyBorder="1" applyAlignment="1">
      <alignment horizontal="center" vertical="center"/>
      <protection/>
    </xf>
    <xf numFmtId="49" fontId="10" fillId="0" borderId="2" xfId="17" applyNumberFormat="1" applyFont="1" applyBorder="1" applyAlignment="1">
      <alignment horizontal="center" vertical="center" wrapText="1" shrinkToFit="1"/>
      <protection/>
    </xf>
    <xf numFmtId="0" fontId="5" fillId="0" borderId="0" xfId="17" applyFont="1" applyBorder="1" applyAlignment="1">
      <alignment/>
      <protection/>
    </xf>
    <xf numFmtId="0" fontId="0" fillId="0" borderId="0" xfId="0" applyBorder="1" applyAlignment="1">
      <alignment/>
    </xf>
    <xf numFmtId="49" fontId="12" fillId="0" borderId="2" xfId="17" applyNumberFormat="1" applyFont="1" applyFill="1" applyBorder="1" applyAlignment="1">
      <alignment horizontal="center" vertical="center" wrapText="1" shrinkToFit="1"/>
      <protection/>
    </xf>
    <xf numFmtId="49" fontId="10" fillId="0" borderId="2" xfId="17" applyNumberFormat="1" applyFont="1" applyFill="1" applyBorder="1" applyAlignment="1">
      <alignment horizontal="center" vertical="center" wrapText="1" shrinkToFit="1"/>
      <protection/>
    </xf>
    <xf numFmtId="49" fontId="11" fillId="0" borderId="2" xfId="17" applyNumberFormat="1" applyFont="1" applyBorder="1" applyAlignment="1">
      <alignment horizontal="center" vertical="center" wrapText="1" shrinkToFit="1"/>
      <protection/>
    </xf>
    <xf numFmtId="0" fontId="6" fillId="0" borderId="2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5" fillId="0" borderId="2" xfId="17" applyFont="1" applyBorder="1" applyAlignment="1">
      <alignment horizontal="center" vertical="center" textRotation="90"/>
      <protection/>
    </xf>
    <xf numFmtId="1" fontId="5" fillId="0" borderId="0" xfId="17" applyNumberFormat="1" applyFont="1" applyBorder="1" applyAlignment="1">
      <alignment horizontal="center" vertical="center" shrinkToFit="1"/>
      <protection/>
    </xf>
    <xf numFmtId="1" fontId="13" fillId="0" borderId="0" xfId="17" applyNumberFormat="1" applyFont="1" applyBorder="1" applyAlignment="1">
      <alignment horizontal="center" vertical="center" shrinkToFit="1"/>
      <protection/>
    </xf>
    <xf numFmtId="2" fontId="5" fillId="0" borderId="0" xfId="17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0" fontId="5" fillId="0" borderId="0" xfId="17" applyFont="1" applyAlignment="1">
      <alignment horizontal="center"/>
      <protection/>
    </xf>
    <xf numFmtId="0" fontId="0" fillId="0" borderId="0" xfId="17" applyBorder="1" applyAlignment="1">
      <alignment/>
      <protection/>
    </xf>
  </cellXfs>
  <cellStyles count="7">
    <cellStyle name="Normal" xfId="0"/>
    <cellStyle name="Currency" xfId="15"/>
    <cellStyle name="Currency [0]" xfId="16"/>
    <cellStyle name="Обычный_Книга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42;&#1077;&#1083;&#1086;%20&#1086;&#1073;&#1083;&#1072;&#1089;&#1090;&#1100;\proseka-ve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1 розряд"/>
      <sheetName val="команда загал"/>
      <sheetName val="команда ралі"/>
      <sheetName val="команда комплекс"/>
      <sheetName val="компелкс-дів."/>
      <sheetName val="комплекс-хл."/>
      <sheetName val="тріал-дів."/>
      <sheetName val="тріал-хл."/>
      <sheetName val="фігурка дів."/>
      <sheetName val="фігурка хл."/>
      <sheetName val="крос"/>
      <sheetName val="картка ралі"/>
      <sheetName val="номера"/>
      <sheetName val="бегунок"/>
      <sheetName val="ответ ПДР"/>
      <sheetName val="Іменні заявки"/>
    </sheetNames>
    <sheetDataSet>
      <sheetData sheetId="6">
        <row r="7">
          <cell r="F7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J10" t="str">
            <v>Сума штрафу</v>
          </cell>
          <cell r="K10" t="str">
            <v>Штрафний час</v>
          </cell>
          <cell r="L10" t="str">
            <v>Час на дистанції</v>
          </cell>
          <cell r="M10" t="str">
            <v>Результат</v>
          </cell>
          <cell r="N10" t="str">
            <v>Відносний результат</v>
          </cell>
          <cell r="O10" t="str">
            <v>Місце</v>
          </cell>
        </row>
        <row r="11">
          <cell r="B11">
            <v>145</v>
          </cell>
          <cell r="C11" t="str">
            <v>Боднарь Ольга</v>
          </cell>
          <cell r="D11" t="str">
            <v>III</v>
          </cell>
          <cell r="E11" t="str">
            <v>Кельменецький район</v>
          </cell>
          <cell r="F11" t="str">
            <v>Кельменецький район</v>
          </cell>
          <cell r="J11">
            <v>0</v>
          </cell>
          <cell r="K11">
            <v>0</v>
          </cell>
          <cell r="L11">
            <v>0.0004618055555555555</v>
          </cell>
          <cell r="M11">
            <v>0.0004618055555555555</v>
          </cell>
          <cell r="O11">
            <v>1</v>
          </cell>
        </row>
        <row r="12">
          <cell r="B12">
            <v>116</v>
          </cell>
          <cell r="C12" t="str">
            <v>Бурла Міхаєла</v>
          </cell>
          <cell r="D12" t="str">
            <v>ІІІ</v>
          </cell>
          <cell r="E12" t="str">
            <v>Глибоцький район</v>
          </cell>
          <cell r="F12" t="str">
            <v>Глибоцький район</v>
          </cell>
          <cell r="J12">
            <v>0</v>
          </cell>
          <cell r="K12">
            <v>0</v>
          </cell>
          <cell r="L12">
            <v>0.00046203703703703706</v>
          </cell>
          <cell r="M12">
            <v>0.00046203703703703706</v>
          </cell>
          <cell r="O12">
            <v>2</v>
          </cell>
        </row>
        <row r="13">
          <cell r="B13">
            <v>16</v>
          </cell>
          <cell r="C13" t="str">
            <v>Гузун Олена</v>
          </cell>
          <cell r="D13" t="str">
            <v>ІІІ</v>
          </cell>
          <cell r="E13" t="str">
            <v>Новоселицький район</v>
          </cell>
          <cell r="F13" t="str">
            <v>Новоселицький район</v>
          </cell>
          <cell r="I13">
            <v>1</v>
          </cell>
          <cell r="J13">
            <v>1</v>
          </cell>
          <cell r="K13">
            <v>5.7870370370370366E-05</v>
          </cell>
          <cell r="L13">
            <v>0.0004664351851851852</v>
          </cell>
          <cell r="M13">
            <v>0.0005243055555555555</v>
          </cell>
          <cell r="O13">
            <v>3</v>
          </cell>
        </row>
        <row r="14">
          <cell r="B14">
            <v>56</v>
          </cell>
          <cell r="C14" t="str">
            <v>Велущак Христина </v>
          </cell>
          <cell r="D14" t="str">
            <v>ІІІ</v>
          </cell>
          <cell r="E14" t="str">
            <v>м.Чернівці</v>
          </cell>
          <cell r="F14" t="str">
            <v>м.Чернівці</v>
          </cell>
          <cell r="I14">
            <v>1</v>
          </cell>
          <cell r="J14">
            <v>1</v>
          </cell>
          <cell r="K14">
            <v>5.7870370370370366E-05</v>
          </cell>
          <cell r="L14">
            <v>0.0005052083333333333</v>
          </cell>
          <cell r="M14">
            <v>0.0005630787037037037</v>
          </cell>
          <cell r="O14">
            <v>4</v>
          </cell>
        </row>
        <row r="15">
          <cell r="B15">
            <v>125</v>
          </cell>
          <cell r="C15" t="str">
            <v>Гросу Марія</v>
          </cell>
          <cell r="D15" t="str">
            <v>ІІІ</v>
          </cell>
          <cell r="E15" t="str">
            <v>Глибоцький район</v>
          </cell>
          <cell r="F15" t="str">
            <v>Глибоцький ЦТКСЕУМ</v>
          </cell>
          <cell r="I15">
            <v>2</v>
          </cell>
          <cell r="J15">
            <v>2</v>
          </cell>
          <cell r="K15">
            <v>0.00011574074074074073</v>
          </cell>
          <cell r="L15">
            <v>0.0005153935185185184</v>
          </cell>
          <cell r="M15">
            <v>0.0006311342592592591</v>
          </cell>
          <cell r="O15">
            <v>5</v>
          </cell>
        </row>
        <row r="16">
          <cell r="B16">
            <v>33</v>
          </cell>
          <cell r="C16" t="str">
            <v>Павловська Маріана</v>
          </cell>
          <cell r="D16" t="str">
            <v>ІІІ</v>
          </cell>
          <cell r="E16" t="str">
            <v>Сторожинецький район</v>
          </cell>
          <cell r="F16" t="str">
            <v>Сторожинецький район</v>
          </cell>
          <cell r="I16">
            <v>3</v>
          </cell>
          <cell r="J16">
            <v>3</v>
          </cell>
          <cell r="K16">
            <v>0.0001736111111111111</v>
          </cell>
          <cell r="L16">
            <v>0.0005652777777777778</v>
          </cell>
          <cell r="M16">
            <v>0.000738888888888889</v>
          </cell>
          <cell r="O16">
            <v>6</v>
          </cell>
        </row>
        <row r="17">
          <cell r="B17">
            <v>136</v>
          </cell>
          <cell r="C17" t="str">
            <v>Дяченко Валерія</v>
          </cell>
          <cell r="D17" t="str">
            <v>ІІІ</v>
          </cell>
          <cell r="E17" t="str">
            <v>м.Чернвці</v>
          </cell>
          <cell r="F17" t="str">
            <v>ОЦТКЕУМ</v>
          </cell>
          <cell r="I17">
            <v>2</v>
          </cell>
          <cell r="J17">
            <v>2</v>
          </cell>
          <cell r="K17">
            <v>0.00011574074074074073</v>
          </cell>
          <cell r="L17">
            <v>0.0006289351851851852</v>
          </cell>
          <cell r="M17">
            <v>0.0007446759259259259</v>
          </cell>
          <cell r="O17">
            <v>7</v>
          </cell>
        </row>
        <row r="18">
          <cell r="B18">
            <v>114</v>
          </cell>
          <cell r="C18" t="str">
            <v>Опаєць Інна</v>
          </cell>
          <cell r="D18" t="str">
            <v>ІІІ</v>
          </cell>
          <cell r="E18" t="str">
            <v>Глибоцький район</v>
          </cell>
          <cell r="F18" t="str">
            <v>Глибоцький район</v>
          </cell>
          <cell r="I18">
            <v>3</v>
          </cell>
          <cell r="J18">
            <v>3</v>
          </cell>
          <cell r="K18">
            <v>0.0001736111111111111</v>
          </cell>
          <cell r="L18">
            <v>0.0005972222222222222</v>
          </cell>
          <cell r="M18">
            <v>0.0007708333333333332</v>
          </cell>
          <cell r="O18">
            <v>8</v>
          </cell>
        </row>
        <row r="19">
          <cell r="B19">
            <v>15</v>
          </cell>
          <cell r="C19" t="str">
            <v>Роман Кароліна</v>
          </cell>
          <cell r="D19" t="str">
            <v>ІІІ</v>
          </cell>
          <cell r="E19" t="str">
            <v>Новоселицький район</v>
          </cell>
          <cell r="F19" t="str">
            <v>Новоселицький район</v>
          </cell>
          <cell r="I19">
            <v>5</v>
          </cell>
          <cell r="J19">
            <v>5</v>
          </cell>
          <cell r="K19">
            <v>0.00028935185185185184</v>
          </cell>
          <cell r="L19">
            <v>0.0005623842592592593</v>
          </cell>
          <cell r="M19">
            <v>0.0008517361111111112</v>
          </cell>
          <cell r="O19">
            <v>9</v>
          </cell>
        </row>
        <row r="20">
          <cell r="B20">
            <v>57</v>
          </cell>
          <cell r="C20" t="str">
            <v>Салюк Вікторія</v>
          </cell>
          <cell r="D20" t="str">
            <v>ІІІ</v>
          </cell>
          <cell r="E20" t="str">
            <v>м.Чернівці</v>
          </cell>
          <cell r="F20" t="str">
            <v>м.Чернівці</v>
          </cell>
          <cell r="I20">
            <v>4</v>
          </cell>
          <cell r="J20">
            <v>4</v>
          </cell>
          <cell r="K20">
            <v>0.00023148148148148146</v>
          </cell>
          <cell r="L20">
            <v>0.0006394675925925926</v>
          </cell>
          <cell r="M20">
            <v>0.0008709490740740741</v>
          </cell>
          <cell r="O20">
            <v>10</v>
          </cell>
        </row>
        <row r="21">
          <cell r="B21">
            <v>65</v>
          </cell>
          <cell r="C21" t="str">
            <v>Андріус Тетяна</v>
          </cell>
          <cell r="D21" t="str">
            <v>ІІІ</v>
          </cell>
          <cell r="E21" t="str">
            <v>Герцаївський район</v>
          </cell>
          <cell r="F21" t="str">
            <v>Герцаївський район</v>
          </cell>
          <cell r="I21">
            <v>5</v>
          </cell>
          <cell r="J21">
            <v>5</v>
          </cell>
          <cell r="K21">
            <v>0.00028935185185185184</v>
          </cell>
          <cell r="L21">
            <v>0.0006166666666666667</v>
          </cell>
          <cell r="M21">
            <v>0.0009060185185185186</v>
          </cell>
          <cell r="O21">
            <v>11</v>
          </cell>
        </row>
        <row r="22">
          <cell r="B22">
            <v>32</v>
          </cell>
          <cell r="C22" t="str">
            <v>Боднарюк Наталія</v>
          </cell>
          <cell r="D22" t="str">
            <v>ІІ</v>
          </cell>
          <cell r="E22" t="str">
            <v>Сторожинецький район</v>
          </cell>
          <cell r="F22" t="str">
            <v>Сторожинецький район</v>
          </cell>
          <cell r="I22">
            <v>6</v>
          </cell>
          <cell r="J22">
            <v>6</v>
          </cell>
          <cell r="K22">
            <v>0.0003472222222222222</v>
          </cell>
          <cell r="L22">
            <v>0.000565162037037037</v>
          </cell>
          <cell r="M22">
            <v>0.0009123842592592592</v>
          </cell>
          <cell r="O22">
            <v>12</v>
          </cell>
        </row>
        <row r="23">
          <cell r="B23">
            <v>26</v>
          </cell>
          <cell r="C23" t="str">
            <v>Постолатій Роміна</v>
          </cell>
          <cell r="D23" t="str">
            <v>ІІІ</v>
          </cell>
          <cell r="E23" t="str">
            <v>Новоселицький район</v>
          </cell>
          <cell r="F23" t="str">
            <v>Новоселицький РЦСТКЕУМ</v>
          </cell>
          <cell r="I23">
            <v>6</v>
          </cell>
          <cell r="J23">
            <v>6</v>
          </cell>
          <cell r="K23">
            <v>0.0003472222222222222</v>
          </cell>
          <cell r="L23">
            <v>0.0005667824074074073</v>
          </cell>
          <cell r="M23">
            <v>0.0009140046296296295</v>
          </cell>
          <cell r="O23">
            <v>13</v>
          </cell>
        </row>
        <row r="24">
          <cell r="B24">
            <v>104</v>
          </cell>
          <cell r="C24" t="str">
            <v>Микитюк Оксана</v>
          </cell>
          <cell r="D24" t="str">
            <v>ІІІ</v>
          </cell>
          <cell r="E24" t="str">
            <v>Сокирянський район</v>
          </cell>
          <cell r="F24" t="str">
            <v>Сокирянський район</v>
          </cell>
          <cell r="I24">
            <v>6</v>
          </cell>
          <cell r="J24">
            <v>6</v>
          </cell>
          <cell r="K24">
            <v>0.0003472222222222222</v>
          </cell>
          <cell r="L24">
            <v>0.0006296296296296296</v>
          </cell>
          <cell r="M24">
            <v>0.0009768518518518518</v>
          </cell>
          <cell r="O24">
            <v>14</v>
          </cell>
        </row>
        <row r="25">
          <cell r="B25">
            <v>106</v>
          </cell>
          <cell r="C25" t="str">
            <v>Слушна Анастасія</v>
          </cell>
          <cell r="D25" t="str">
            <v>ІІІ</v>
          </cell>
          <cell r="E25" t="str">
            <v>Сокирянський район</v>
          </cell>
          <cell r="F25" t="str">
            <v>Сокирянський район</v>
          </cell>
          <cell r="I25">
            <v>9</v>
          </cell>
          <cell r="J25">
            <v>9</v>
          </cell>
          <cell r="K25">
            <v>0.0005208333333333333</v>
          </cell>
          <cell r="L25">
            <v>0.0006643518518518518</v>
          </cell>
          <cell r="M25">
            <v>0.0011851851851851852</v>
          </cell>
          <cell r="O25">
            <v>15</v>
          </cell>
        </row>
        <row r="26">
          <cell r="B26">
            <v>46</v>
          </cell>
          <cell r="C26" t="str">
            <v>Одочук Оксана</v>
          </cell>
          <cell r="D26" t="str">
            <v>ІІІ</v>
          </cell>
          <cell r="E26" t="str">
            <v>Вижницький район</v>
          </cell>
          <cell r="F26" t="str">
            <v>Вижницький район</v>
          </cell>
          <cell r="I26">
            <v>12</v>
          </cell>
          <cell r="J26">
            <v>12</v>
          </cell>
          <cell r="K26">
            <v>0.0006944444444444444</v>
          </cell>
          <cell r="L26">
            <v>0.0006386574074074073</v>
          </cell>
          <cell r="M26">
            <v>0.0013331018518518518</v>
          </cell>
          <cell r="O26">
            <v>16</v>
          </cell>
        </row>
        <row r="27">
          <cell r="B27">
            <v>66</v>
          </cell>
          <cell r="C27" t="str">
            <v>Морарь Анна</v>
          </cell>
          <cell r="D27" t="str">
            <v>ІІІ</v>
          </cell>
          <cell r="E27" t="str">
            <v>Герцаївський район</v>
          </cell>
          <cell r="F27" t="str">
            <v>Герцаївський район</v>
          </cell>
          <cell r="I27">
            <v>12</v>
          </cell>
          <cell r="J27">
            <v>12</v>
          </cell>
          <cell r="K27">
            <v>0.0006944444444444444</v>
          </cell>
          <cell r="L27">
            <v>0.0007005787037037037</v>
          </cell>
          <cell r="M27">
            <v>0.001395023148148148</v>
          </cell>
          <cell r="O27">
            <v>17</v>
          </cell>
        </row>
        <row r="28">
          <cell r="B28">
            <v>25</v>
          </cell>
          <cell r="C28" t="str">
            <v>Стець Людмила</v>
          </cell>
          <cell r="D28" t="str">
            <v>ІІІ</v>
          </cell>
          <cell r="E28" t="str">
            <v>Новоселицький район</v>
          </cell>
          <cell r="F28" t="str">
            <v>Новоселицький РЦСТКЕУМ</v>
          </cell>
          <cell r="I28">
            <v>14</v>
          </cell>
          <cell r="J28">
            <v>14</v>
          </cell>
          <cell r="K28">
            <v>0.0008101851851851852</v>
          </cell>
          <cell r="L28">
            <v>0.0007069444444444445</v>
          </cell>
          <cell r="M28">
            <v>0.0015171296296296296</v>
          </cell>
          <cell r="O28">
            <v>18</v>
          </cell>
        </row>
        <row r="29">
          <cell r="B29">
            <v>146</v>
          </cell>
          <cell r="C29" t="str">
            <v>Никитюк Яна</v>
          </cell>
          <cell r="D29" t="str">
            <v>III</v>
          </cell>
          <cell r="E29" t="str">
            <v>Кельменецький район</v>
          </cell>
          <cell r="F29" t="str">
            <v>Кельменецький район</v>
          </cell>
          <cell r="I29">
            <v>14</v>
          </cell>
          <cell r="J29">
            <v>14</v>
          </cell>
          <cell r="K29">
            <v>0.0008101851851851852</v>
          </cell>
          <cell r="L29">
            <v>0.0007159722222222221</v>
          </cell>
          <cell r="M29">
            <v>0.0015261574074074073</v>
          </cell>
          <cell r="O29">
            <v>19</v>
          </cell>
        </row>
        <row r="30">
          <cell r="B30">
            <v>45</v>
          </cell>
          <cell r="C30" t="str">
            <v>Пасюк Златослава</v>
          </cell>
          <cell r="D30" t="str">
            <v>ІІІ</v>
          </cell>
          <cell r="E30" t="str">
            <v>Вижницький район</v>
          </cell>
          <cell r="F30" t="str">
            <v>Вижницький район</v>
          </cell>
          <cell r="I30">
            <v>14</v>
          </cell>
          <cell r="J30">
            <v>14</v>
          </cell>
          <cell r="K30">
            <v>0.0008101851851851852</v>
          </cell>
          <cell r="L30">
            <v>0.000767824074074074</v>
          </cell>
          <cell r="M30">
            <v>0.001578009259259259</v>
          </cell>
          <cell r="O30">
            <v>20</v>
          </cell>
        </row>
        <row r="31">
          <cell r="B31">
            <v>135</v>
          </cell>
          <cell r="C31" t="str">
            <v>Мандрик Яна-Марія</v>
          </cell>
          <cell r="D31" t="str">
            <v>ІІІ</v>
          </cell>
          <cell r="E31" t="str">
            <v>м.Чернвці</v>
          </cell>
          <cell r="F31" t="str">
            <v>ОЦТКЕУМ</v>
          </cell>
          <cell r="I31">
            <v>17</v>
          </cell>
          <cell r="J31">
            <v>17</v>
          </cell>
          <cell r="K31">
            <v>0.0009837962962962962</v>
          </cell>
          <cell r="L31">
            <v>0.0009435185185185186</v>
          </cell>
          <cell r="M31">
            <v>0.0019273148148148149</v>
          </cell>
          <cell r="O31">
            <v>21</v>
          </cell>
        </row>
        <row r="32">
          <cell r="B32">
            <v>85</v>
          </cell>
          <cell r="C32" t="str">
            <v>Космачук Ганна</v>
          </cell>
          <cell r="D32" t="str">
            <v>ІІІ</v>
          </cell>
          <cell r="E32" t="str">
            <v>Путильський район</v>
          </cell>
          <cell r="F32" t="str">
            <v>Путильський район</v>
          </cell>
          <cell r="I32">
            <v>38</v>
          </cell>
          <cell r="J32">
            <v>38</v>
          </cell>
          <cell r="K32">
            <v>0.0021990740740740738</v>
          </cell>
          <cell r="L32">
            <v>0.0011259259259259258</v>
          </cell>
          <cell r="M32">
            <v>0.003325</v>
          </cell>
          <cell r="O32">
            <v>22</v>
          </cell>
        </row>
        <row r="33">
          <cell r="B33">
            <v>83</v>
          </cell>
          <cell r="C33" t="str">
            <v>Михайлюк Світлана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I33">
            <v>43</v>
          </cell>
          <cell r="J33">
            <v>43</v>
          </cell>
          <cell r="K33">
            <v>0.0024884259259259256</v>
          </cell>
          <cell r="L33">
            <v>0.001380439814814815</v>
          </cell>
          <cell r="M33">
            <v>0.0038688657407407404</v>
          </cell>
          <cell r="O33">
            <v>23</v>
          </cell>
        </row>
      </sheetData>
      <sheetData sheetId="7">
        <row r="7">
          <cell r="F7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Штраф</v>
          </cell>
          <cell r="J10" t="str">
            <v>Сума штрафу</v>
          </cell>
          <cell r="K10" t="str">
            <v>Штрафний час</v>
          </cell>
          <cell r="L10" t="str">
            <v>Час на дистанції</v>
          </cell>
          <cell r="M10" t="str">
            <v>Результат</v>
          </cell>
        </row>
        <row r="11">
          <cell r="B11">
            <v>14</v>
          </cell>
          <cell r="C11" t="str">
            <v>Савка Андрій</v>
          </cell>
          <cell r="D11" t="str">
            <v>ІІ</v>
          </cell>
          <cell r="E11" t="str">
            <v>Новоселицький район</v>
          </cell>
          <cell r="F11" t="str">
            <v>Новоселицький район</v>
          </cell>
          <cell r="J11">
            <v>0</v>
          </cell>
          <cell r="K11">
            <v>0</v>
          </cell>
          <cell r="L11">
            <v>0.0003346064814814815</v>
          </cell>
          <cell r="M11">
            <v>0.0003346064814814815</v>
          </cell>
        </row>
        <row r="12">
          <cell r="B12">
            <v>52</v>
          </cell>
          <cell r="C12" t="str">
            <v>Паламарюк Богдан</v>
          </cell>
          <cell r="D12" t="str">
            <v>ІІІ</v>
          </cell>
          <cell r="E12" t="str">
            <v>м.Чернівці</v>
          </cell>
          <cell r="F12" t="str">
            <v>м.Чернівці</v>
          </cell>
          <cell r="J12">
            <v>0</v>
          </cell>
          <cell r="K12">
            <v>0</v>
          </cell>
          <cell r="L12">
            <v>0.00034907407407407413</v>
          </cell>
          <cell r="M12">
            <v>0.00034907407407407413</v>
          </cell>
        </row>
        <row r="13">
          <cell r="B13">
            <v>131</v>
          </cell>
          <cell r="C13" t="str">
            <v>Островський Владислав</v>
          </cell>
          <cell r="D13" t="str">
            <v>ІІІ</v>
          </cell>
          <cell r="E13" t="str">
            <v>м.Чернвці</v>
          </cell>
          <cell r="F13" t="str">
            <v>ОЦТКЕУМ</v>
          </cell>
          <cell r="J13">
            <v>0</v>
          </cell>
          <cell r="K13">
            <v>0</v>
          </cell>
          <cell r="L13">
            <v>0.00035219907407407406</v>
          </cell>
          <cell r="M13">
            <v>0.00035219907407407406</v>
          </cell>
        </row>
        <row r="14">
          <cell r="B14">
            <v>111</v>
          </cell>
          <cell r="C14" t="str">
            <v>Банчуску Іон</v>
          </cell>
          <cell r="D14" t="str">
            <v>ІІІ</v>
          </cell>
          <cell r="E14" t="str">
            <v>Глибоцький район</v>
          </cell>
          <cell r="F14" t="str">
            <v>Глибоцький район</v>
          </cell>
          <cell r="J14">
            <v>0</v>
          </cell>
          <cell r="K14">
            <v>0</v>
          </cell>
          <cell r="L14">
            <v>0.0003578703703703704</v>
          </cell>
          <cell r="M14">
            <v>0.0003578703703703704</v>
          </cell>
        </row>
        <row r="15">
          <cell r="B15">
            <v>134</v>
          </cell>
          <cell r="C15" t="str">
            <v>Чекман Максим</v>
          </cell>
          <cell r="D15" t="str">
            <v>ІІІ</v>
          </cell>
          <cell r="E15" t="str">
            <v>м.Чернвці</v>
          </cell>
          <cell r="F15" t="str">
            <v>ОЦТКЕУМ</v>
          </cell>
          <cell r="J15">
            <v>0</v>
          </cell>
          <cell r="K15">
            <v>0</v>
          </cell>
          <cell r="L15">
            <v>0.0003597222222222222</v>
          </cell>
          <cell r="M15">
            <v>0.0003597222222222222</v>
          </cell>
        </row>
        <row r="16">
          <cell r="B16">
            <v>11</v>
          </cell>
          <cell r="C16" t="str">
            <v>Урсой Олег</v>
          </cell>
          <cell r="D16" t="str">
            <v>КМС</v>
          </cell>
          <cell r="E16" t="str">
            <v>Новоселицький район</v>
          </cell>
          <cell r="F16" t="str">
            <v>Новоселицький район</v>
          </cell>
          <cell r="I16">
            <v>0</v>
          </cell>
          <cell r="J16">
            <v>0</v>
          </cell>
          <cell r="K16">
            <v>0</v>
          </cell>
          <cell r="L16">
            <v>0.00036261574074074077</v>
          </cell>
          <cell r="M16">
            <v>0.00036261574074074077</v>
          </cell>
        </row>
        <row r="17">
          <cell r="B17">
            <v>84</v>
          </cell>
          <cell r="C17" t="str">
            <v>Кочерган Назар</v>
          </cell>
          <cell r="D17" t="str">
            <v>ІІІ</v>
          </cell>
          <cell r="E17" t="str">
            <v>Путильський район</v>
          </cell>
          <cell r="F17" t="str">
            <v>Путильський район</v>
          </cell>
          <cell r="J17">
            <v>0</v>
          </cell>
          <cell r="K17">
            <v>0</v>
          </cell>
          <cell r="L17">
            <v>0.0003731481481481481</v>
          </cell>
          <cell r="M17">
            <v>0.0003731481481481481</v>
          </cell>
        </row>
        <row r="18">
          <cell r="B18">
            <v>12</v>
          </cell>
          <cell r="C18" t="str">
            <v>Гульпе Олексій</v>
          </cell>
          <cell r="D18" t="str">
            <v>КМС</v>
          </cell>
          <cell r="E18" t="str">
            <v>Новоселицький район</v>
          </cell>
          <cell r="F18" t="str">
            <v>Новоселицький район</v>
          </cell>
          <cell r="J18">
            <v>0</v>
          </cell>
          <cell r="K18">
            <v>0</v>
          </cell>
          <cell r="L18">
            <v>0.00037499999999999995</v>
          </cell>
          <cell r="M18">
            <v>0.00037499999999999995</v>
          </cell>
        </row>
        <row r="19">
          <cell r="B19">
            <v>64</v>
          </cell>
          <cell r="C19" t="str">
            <v>Георгіу Давид</v>
          </cell>
          <cell r="D19" t="str">
            <v>ІІІ</v>
          </cell>
          <cell r="E19" t="str">
            <v>Герцаївський район</v>
          </cell>
          <cell r="F19" t="str">
            <v>Герцаївський район</v>
          </cell>
          <cell r="J19">
            <v>0</v>
          </cell>
          <cell r="K19">
            <v>0</v>
          </cell>
          <cell r="L19">
            <v>0.00039444444444444444</v>
          </cell>
          <cell r="M19">
            <v>0.00039444444444444444</v>
          </cell>
        </row>
        <row r="20">
          <cell r="B20">
            <v>123</v>
          </cell>
          <cell r="C20" t="str">
            <v>Шородок Костянтин</v>
          </cell>
          <cell r="D20" t="str">
            <v>ІІІ</v>
          </cell>
          <cell r="E20" t="str">
            <v>Глибоцький район</v>
          </cell>
          <cell r="F20" t="str">
            <v>Глибоцький ЦТКСЕУМ</v>
          </cell>
          <cell r="J20">
            <v>0</v>
          </cell>
          <cell r="K20">
            <v>0</v>
          </cell>
          <cell r="L20">
            <v>0.00040023148148148145</v>
          </cell>
          <cell r="M20">
            <v>0.00040023148148148145</v>
          </cell>
        </row>
        <row r="21">
          <cell r="B21">
            <v>54</v>
          </cell>
          <cell r="C21" t="str">
            <v>Кучеренко Віталій </v>
          </cell>
          <cell r="D21" t="str">
            <v>ІІІ</v>
          </cell>
          <cell r="E21" t="str">
            <v>м.Чернівці</v>
          </cell>
          <cell r="F21" t="str">
            <v>м.Чернівці</v>
          </cell>
          <cell r="I21">
            <v>1</v>
          </cell>
          <cell r="J21">
            <v>1</v>
          </cell>
          <cell r="K21">
            <v>5.7870370370370366E-05</v>
          </cell>
          <cell r="L21">
            <v>0.0003527777777777778</v>
          </cell>
          <cell r="M21">
            <v>0.00041064814814814816</v>
          </cell>
        </row>
        <row r="22">
          <cell r="B22">
            <v>31</v>
          </cell>
          <cell r="C22" t="str">
            <v>Мельник Сергій</v>
          </cell>
          <cell r="D22" t="str">
            <v>ІІІ</v>
          </cell>
          <cell r="E22" t="str">
            <v>Сторожинецький район</v>
          </cell>
          <cell r="F22" t="str">
            <v>Сторожинецький район</v>
          </cell>
          <cell r="J22">
            <v>0</v>
          </cell>
          <cell r="K22">
            <v>0</v>
          </cell>
          <cell r="L22">
            <v>0.00041400462962962967</v>
          </cell>
          <cell r="M22">
            <v>0.00041400462962962967</v>
          </cell>
        </row>
        <row r="23">
          <cell r="B23">
            <v>113</v>
          </cell>
          <cell r="C23" t="str">
            <v>Козачук Петро</v>
          </cell>
          <cell r="D23" t="str">
            <v>ІІІ</v>
          </cell>
          <cell r="E23" t="str">
            <v>Глибоцький район</v>
          </cell>
          <cell r="F23" t="str">
            <v>Глибоцький район</v>
          </cell>
          <cell r="J23">
            <v>0</v>
          </cell>
          <cell r="K23">
            <v>0</v>
          </cell>
          <cell r="L23">
            <v>0.0004141203703703704</v>
          </cell>
          <cell r="M23">
            <v>0.0004141203703703704</v>
          </cell>
        </row>
        <row r="24">
          <cell r="B24">
            <v>61</v>
          </cell>
          <cell r="C24" t="str">
            <v>Бортіка Костянтин</v>
          </cell>
          <cell r="D24" t="str">
            <v>ІІІ</v>
          </cell>
          <cell r="E24" t="str">
            <v>Герцаївський район</v>
          </cell>
          <cell r="F24" t="str">
            <v>Герцаївський район</v>
          </cell>
          <cell r="J24">
            <v>0</v>
          </cell>
          <cell r="K24">
            <v>0</v>
          </cell>
          <cell r="L24">
            <v>0.0004285879629629629</v>
          </cell>
          <cell r="M24">
            <v>0.0004285879629629629</v>
          </cell>
        </row>
        <row r="25">
          <cell r="B25">
            <v>35</v>
          </cell>
          <cell r="C25" t="str">
            <v>Іванищук Андрій</v>
          </cell>
          <cell r="D25" t="str">
            <v>ІІІ</v>
          </cell>
          <cell r="E25" t="str">
            <v>Сторожинецький район</v>
          </cell>
          <cell r="F25" t="str">
            <v>Сторожинецький район</v>
          </cell>
          <cell r="J25">
            <v>0</v>
          </cell>
          <cell r="K25">
            <v>0</v>
          </cell>
          <cell r="L25">
            <v>0.00043078703703703703</v>
          </cell>
          <cell r="M25">
            <v>0.00043078703703703703</v>
          </cell>
        </row>
        <row r="26">
          <cell r="B26">
            <v>124</v>
          </cell>
          <cell r="C26" t="str">
            <v>Кирчу Марін</v>
          </cell>
          <cell r="D26" t="str">
            <v>ІІІ</v>
          </cell>
          <cell r="E26" t="str">
            <v>Глибоцький район</v>
          </cell>
          <cell r="F26" t="str">
            <v>Глибоцький ЦТКСЕУМ</v>
          </cell>
          <cell r="J26">
            <v>0</v>
          </cell>
          <cell r="K26">
            <v>0</v>
          </cell>
          <cell r="L26">
            <v>0.0004335648148148148</v>
          </cell>
          <cell r="M26">
            <v>0.0004335648148148148</v>
          </cell>
        </row>
        <row r="27">
          <cell r="B27">
            <v>81</v>
          </cell>
          <cell r="C27" t="str">
            <v>Євдощак Дмитро</v>
          </cell>
          <cell r="D27" t="str">
            <v>ІІІ</v>
          </cell>
          <cell r="E27" t="str">
            <v>Путильський район</v>
          </cell>
          <cell r="F27" t="str">
            <v>Путильський район</v>
          </cell>
          <cell r="J27">
            <v>0</v>
          </cell>
          <cell r="K27">
            <v>0</v>
          </cell>
          <cell r="L27">
            <v>0.0004363425925925926</v>
          </cell>
          <cell r="M27">
            <v>0.0004363425925925926</v>
          </cell>
        </row>
        <row r="28">
          <cell r="B28">
            <v>101</v>
          </cell>
          <cell r="C28" t="str">
            <v>Злий Олександр</v>
          </cell>
          <cell r="D28" t="str">
            <v>ІІІ</v>
          </cell>
          <cell r="E28" t="str">
            <v>Сокирянський район</v>
          </cell>
          <cell r="F28" t="str">
            <v>Сокирянський район</v>
          </cell>
          <cell r="J28">
            <v>0</v>
          </cell>
          <cell r="K28">
            <v>0</v>
          </cell>
          <cell r="L28">
            <v>0.0004537037037037038</v>
          </cell>
          <cell r="M28">
            <v>0.0004537037037037038</v>
          </cell>
        </row>
        <row r="29">
          <cell r="B29">
            <v>115</v>
          </cell>
          <cell r="C29" t="str">
            <v>Бостан Андрій</v>
          </cell>
          <cell r="D29" t="str">
            <v>ІІІ</v>
          </cell>
          <cell r="E29" t="str">
            <v>Глибоцький район</v>
          </cell>
          <cell r="F29" t="str">
            <v>Глибоцький район</v>
          </cell>
          <cell r="I29">
            <v>1</v>
          </cell>
          <cell r="J29">
            <v>1</v>
          </cell>
          <cell r="K29">
            <v>5.7870370370370366E-05</v>
          </cell>
          <cell r="L29">
            <v>0.00039780092592592596</v>
          </cell>
          <cell r="M29">
            <v>0.0004556712962962963</v>
          </cell>
        </row>
        <row r="30">
          <cell r="B30">
            <v>103</v>
          </cell>
          <cell r="C30" t="str">
            <v>Жук Олег</v>
          </cell>
          <cell r="D30" t="str">
            <v>ІІІ</v>
          </cell>
          <cell r="E30" t="str">
            <v>Сокирянський район</v>
          </cell>
          <cell r="F30" t="str">
            <v>Сокирянський район</v>
          </cell>
          <cell r="I30">
            <v>2</v>
          </cell>
          <cell r="J30">
            <v>2</v>
          </cell>
          <cell r="K30">
            <v>0.00011574074074074073</v>
          </cell>
          <cell r="L30">
            <v>0.000346875</v>
          </cell>
          <cell r="M30">
            <v>0.00046261574074074076</v>
          </cell>
        </row>
        <row r="31">
          <cell r="B31">
            <v>121</v>
          </cell>
          <cell r="C31" t="str">
            <v>Павел Петро</v>
          </cell>
          <cell r="D31" t="str">
            <v>ІІІ</v>
          </cell>
          <cell r="E31" t="str">
            <v>Глибоцький район</v>
          </cell>
          <cell r="F31" t="str">
            <v>Глибоцький ЦТКСЕУМ</v>
          </cell>
          <cell r="I31">
            <v>1</v>
          </cell>
          <cell r="J31">
            <v>1</v>
          </cell>
          <cell r="K31">
            <v>5.7870370370370366E-05</v>
          </cell>
          <cell r="L31">
            <v>0.0004121527777777778</v>
          </cell>
          <cell r="M31">
            <v>0.0004700231481481481</v>
          </cell>
        </row>
        <row r="32">
          <cell r="B32">
            <v>86</v>
          </cell>
          <cell r="C32" t="str">
            <v>Поляк Михайло</v>
          </cell>
          <cell r="D32" t="str">
            <v>ІІІ</v>
          </cell>
          <cell r="E32" t="str">
            <v>Путильський район</v>
          </cell>
          <cell r="F32" t="str">
            <v>Путильський район</v>
          </cell>
          <cell r="I32">
            <v>1</v>
          </cell>
          <cell r="J32">
            <v>1</v>
          </cell>
          <cell r="K32">
            <v>5.7870370370370366E-05</v>
          </cell>
          <cell r="L32">
            <v>0.0004170138888888889</v>
          </cell>
          <cell r="M32">
            <v>0.00047488425925925926</v>
          </cell>
        </row>
        <row r="33">
          <cell r="B33">
            <v>21</v>
          </cell>
          <cell r="C33" t="str">
            <v>Ністрян Олександр</v>
          </cell>
          <cell r="D33" t="str">
            <v>ІІ</v>
          </cell>
          <cell r="E33" t="str">
            <v>Новоселицький район</v>
          </cell>
          <cell r="F33" t="str">
            <v>Новоселицький РЦСТКЕУМ</v>
          </cell>
          <cell r="I33">
            <v>1</v>
          </cell>
          <cell r="J33">
            <v>1</v>
          </cell>
          <cell r="K33">
            <v>5.7870370370370366E-05</v>
          </cell>
          <cell r="L33">
            <v>0.0004244212962962964</v>
          </cell>
          <cell r="M33">
            <v>0.00048229166666666673</v>
          </cell>
        </row>
        <row r="34">
          <cell r="B34">
            <v>22</v>
          </cell>
          <cell r="C34" t="str">
            <v>Гріцунік Іван</v>
          </cell>
          <cell r="D34" t="str">
            <v>ІІІ</v>
          </cell>
          <cell r="E34" t="str">
            <v>Новоселицький район</v>
          </cell>
          <cell r="F34" t="str">
            <v>Новоселицький РЦСТКЕУМ</v>
          </cell>
          <cell r="I34">
            <v>2</v>
          </cell>
          <cell r="J34">
            <v>2</v>
          </cell>
          <cell r="K34">
            <v>0.00011574074074074073</v>
          </cell>
          <cell r="L34">
            <v>0.0003681712962962963</v>
          </cell>
          <cell r="M34">
            <v>0.00048391203703703704</v>
          </cell>
        </row>
        <row r="35">
          <cell r="B35">
            <v>53</v>
          </cell>
          <cell r="C35" t="str">
            <v>Король Максим</v>
          </cell>
          <cell r="D35" t="str">
            <v>ІІІ</v>
          </cell>
          <cell r="E35" t="str">
            <v>м.Чернівці</v>
          </cell>
          <cell r="F35" t="str">
            <v>м.Чернівці</v>
          </cell>
          <cell r="I35">
            <v>1</v>
          </cell>
          <cell r="J35">
            <v>1</v>
          </cell>
          <cell r="K35">
            <v>5.7870370370370366E-05</v>
          </cell>
          <cell r="L35">
            <v>0.0004280092592592592</v>
          </cell>
          <cell r="M35">
            <v>0.00048587962962962956</v>
          </cell>
        </row>
        <row r="36">
          <cell r="B36">
            <v>62</v>
          </cell>
          <cell r="C36" t="str">
            <v>Георгіу Вадим</v>
          </cell>
          <cell r="D36" t="str">
            <v>ІІІ</v>
          </cell>
          <cell r="E36" t="str">
            <v>Герцаївський район</v>
          </cell>
          <cell r="F36" t="str">
            <v>Герцаївський район</v>
          </cell>
          <cell r="I36">
            <v>1</v>
          </cell>
          <cell r="J36">
            <v>1</v>
          </cell>
          <cell r="K36">
            <v>5.7870370370370366E-05</v>
          </cell>
          <cell r="L36">
            <v>0.00043784722222222223</v>
          </cell>
          <cell r="M36">
            <v>0.0004957175925925926</v>
          </cell>
        </row>
        <row r="37">
          <cell r="B37">
            <v>13</v>
          </cell>
          <cell r="C37" t="str">
            <v>Штефанеса Дмитро</v>
          </cell>
          <cell r="D37" t="str">
            <v>ІІ</v>
          </cell>
          <cell r="E37" t="str">
            <v>Новоселицький район</v>
          </cell>
          <cell r="F37" t="str">
            <v>Новоселицький район</v>
          </cell>
          <cell r="I37">
            <v>2</v>
          </cell>
          <cell r="J37">
            <v>2</v>
          </cell>
          <cell r="K37">
            <v>0.00011574074074074073</v>
          </cell>
          <cell r="L37">
            <v>0.0003810185185185186</v>
          </cell>
          <cell r="M37">
            <v>0.0004967592592592593</v>
          </cell>
        </row>
        <row r="38">
          <cell r="B38">
            <v>105</v>
          </cell>
          <cell r="C38" t="str">
            <v>Колєснік Олександр</v>
          </cell>
          <cell r="D38" t="str">
            <v>ІІІ</v>
          </cell>
          <cell r="E38" t="str">
            <v>Сокирянський район</v>
          </cell>
          <cell r="F38" t="str">
            <v>Сокирянський район</v>
          </cell>
          <cell r="I38">
            <v>2</v>
          </cell>
          <cell r="J38">
            <v>2</v>
          </cell>
          <cell r="K38">
            <v>0.00011574074074074073</v>
          </cell>
          <cell r="L38">
            <v>0.00038506944444444455</v>
          </cell>
          <cell r="M38">
            <v>0.0005008101851851853</v>
          </cell>
        </row>
        <row r="39">
          <cell r="B39">
            <v>112</v>
          </cell>
          <cell r="C39" t="str">
            <v>Портар Маріан</v>
          </cell>
          <cell r="D39" t="str">
            <v>ІІІ</v>
          </cell>
          <cell r="E39" t="str">
            <v>Глибоцький район</v>
          </cell>
          <cell r="F39" t="str">
            <v>Глибоцький район</v>
          </cell>
          <cell r="I39">
            <v>2</v>
          </cell>
          <cell r="J39">
            <v>2</v>
          </cell>
          <cell r="K39">
            <v>0.00011574074074074073</v>
          </cell>
          <cell r="L39">
            <v>0.0004060185185185185</v>
          </cell>
          <cell r="M39">
            <v>0.0005217592592592592</v>
          </cell>
        </row>
        <row r="40">
          <cell r="B40">
            <v>63</v>
          </cell>
          <cell r="C40" t="str">
            <v>Тутунару Михайло</v>
          </cell>
          <cell r="D40" t="str">
            <v>ІІІ</v>
          </cell>
          <cell r="E40" t="str">
            <v>Герцаївський район</v>
          </cell>
          <cell r="F40" t="str">
            <v>Герцаївський район</v>
          </cell>
          <cell r="I40">
            <v>2</v>
          </cell>
          <cell r="J40">
            <v>2</v>
          </cell>
          <cell r="K40">
            <v>0.00011574074074074073</v>
          </cell>
          <cell r="L40">
            <v>0.0004085648148148148</v>
          </cell>
          <cell r="M40">
            <v>0.0005243055555555555</v>
          </cell>
        </row>
        <row r="41">
          <cell r="B41">
            <v>24</v>
          </cell>
          <cell r="C41" t="str">
            <v>Русецький Костянтин</v>
          </cell>
          <cell r="D41" t="str">
            <v>ІІІ</v>
          </cell>
          <cell r="E41" t="str">
            <v>Новоселицький район</v>
          </cell>
          <cell r="F41" t="str">
            <v>Новоселицький РЦСТКЕУМ</v>
          </cell>
          <cell r="I41">
            <v>1</v>
          </cell>
          <cell r="J41">
            <v>1</v>
          </cell>
          <cell r="K41">
            <v>5.7870370370370366E-05</v>
          </cell>
          <cell r="L41">
            <v>0.00046898148148148146</v>
          </cell>
          <cell r="M41">
            <v>0.0005268518518518518</v>
          </cell>
        </row>
        <row r="42">
          <cell r="B42">
            <v>143</v>
          </cell>
          <cell r="C42" t="str">
            <v>Бамбуляк Владислав</v>
          </cell>
          <cell r="D42" t="str">
            <v>III</v>
          </cell>
          <cell r="E42" t="str">
            <v>Кельменецький район</v>
          </cell>
          <cell r="F42" t="str">
            <v>Кельменецький район</v>
          </cell>
          <cell r="I42">
            <v>1</v>
          </cell>
          <cell r="J42">
            <v>1</v>
          </cell>
          <cell r="K42">
            <v>5.7870370370370366E-05</v>
          </cell>
          <cell r="L42">
            <v>0.000474074074074074</v>
          </cell>
          <cell r="M42">
            <v>0.0005319444444444444</v>
          </cell>
        </row>
        <row r="43">
          <cell r="B43">
            <v>23</v>
          </cell>
          <cell r="C43" t="str">
            <v>Дуляк Дорін</v>
          </cell>
          <cell r="D43" t="str">
            <v>ІІІ</v>
          </cell>
          <cell r="E43" t="str">
            <v>Новоселицький район</v>
          </cell>
          <cell r="F43" t="str">
            <v>Новоселицький РЦСТКЕУМ</v>
          </cell>
          <cell r="I43">
            <v>2</v>
          </cell>
          <cell r="J43">
            <v>2</v>
          </cell>
          <cell r="K43">
            <v>0.00011574074074074073</v>
          </cell>
          <cell r="L43">
            <v>0.00042476851851851855</v>
          </cell>
          <cell r="M43">
            <v>0.0005405092592592592</v>
          </cell>
        </row>
        <row r="44">
          <cell r="B44">
            <v>122</v>
          </cell>
          <cell r="C44" t="str">
            <v>Гросул Марін</v>
          </cell>
          <cell r="D44" t="str">
            <v>ІІІ</v>
          </cell>
          <cell r="E44" t="str">
            <v>Глибоцький район</v>
          </cell>
          <cell r="F44" t="str">
            <v>Глибоцький ЦТКСЕУМ</v>
          </cell>
          <cell r="I44">
            <v>2</v>
          </cell>
          <cell r="J44">
            <v>2</v>
          </cell>
          <cell r="K44">
            <v>0.00011574074074074073</v>
          </cell>
          <cell r="L44">
            <v>0.0004299768518518518</v>
          </cell>
          <cell r="M44">
            <v>0.0005457175925925925</v>
          </cell>
        </row>
        <row r="45">
          <cell r="B45">
            <v>142</v>
          </cell>
          <cell r="C45" t="str">
            <v>Кирилюк Олександр</v>
          </cell>
          <cell r="D45" t="str">
            <v>III</v>
          </cell>
          <cell r="E45" t="str">
            <v>Кельменецький район</v>
          </cell>
          <cell r="F45" t="str">
            <v>Кельменецький район</v>
          </cell>
          <cell r="I45">
            <v>1</v>
          </cell>
          <cell r="J45">
            <v>1</v>
          </cell>
          <cell r="K45">
            <v>5.7870370370370366E-05</v>
          </cell>
          <cell r="L45">
            <v>0.0004892361111111112</v>
          </cell>
          <cell r="M45">
            <v>0.0005471064814814815</v>
          </cell>
        </row>
        <row r="46">
          <cell r="B46">
            <v>36</v>
          </cell>
          <cell r="C46" t="str">
            <v>Ончуленко Микола</v>
          </cell>
          <cell r="D46" t="str">
            <v>ІІІ</v>
          </cell>
          <cell r="E46" t="str">
            <v>Сторожинецький район</v>
          </cell>
          <cell r="F46" t="str">
            <v>Сторожинецький район</v>
          </cell>
          <cell r="I46">
            <v>2</v>
          </cell>
          <cell r="J46">
            <v>2</v>
          </cell>
          <cell r="K46">
            <v>0.00011574074074074073</v>
          </cell>
          <cell r="L46">
            <v>0.00043657407407407403</v>
          </cell>
          <cell r="M46">
            <v>0.0005523148148148147</v>
          </cell>
        </row>
        <row r="47">
          <cell r="B47">
            <v>51</v>
          </cell>
          <cell r="C47" t="str">
            <v>Думитрович Василь</v>
          </cell>
          <cell r="D47" t="str">
            <v>ІІІ</v>
          </cell>
          <cell r="E47" t="str">
            <v>м.Чернівці</v>
          </cell>
          <cell r="F47" t="str">
            <v>м.Чернівці</v>
          </cell>
          <cell r="I47">
            <v>3</v>
          </cell>
          <cell r="J47">
            <v>3</v>
          </cell>
          <cell r="K47">
            <v>0.0001736111111111111</v>
          </cell>
          <cell r="L47">
            <v>0.00039745370370370374</v>
          </cell>
          <cell r="M47">
            <v>0.0005710648148148148</v>
          </cell>
        </row>
        <row r="48">
          <cell r="B48">
            <v>42</v>
          </cell>
          <cell r="C48" t="str">
            <v>Янковський Владислав</v>
          </cell>
          <cell r="D48" t="str">
            <v>ІІІ</v>
          </cell>
          <cell r="E48" t="str">
            <v>Вижницький район</v>
          </cell>
          <cell r="F48" t="str">
            <v>Вижницький район</v>
          </cell>
          <cell r="I48">
            <v>1</v>
          </cell>
          <cell r="J48">
            <v>1</v>
          </cell>
          <cell r="K48">
            <v>5.7870370370370366E-05</v>
          </cell>
          <cell r="L48">
            <v>0.0005493055555555556</v>
          </cell>
          <cell r="M48">
            <v>0.0006071759259259259</v>
          </cell>
        </row>
        <row r="49">
          <cell r="B49">
            <v>102</v>
          </cell>
          <cell r="C49" t="str">
            <v>Кирилюк Ігор</v>
          </cell>
          <cell r="D49" t="str">
            <v>ІІІ</v>
          </cell>
          <cell r="E49" t="str">
            <v>Сокирянський район</v>
          </cell>
          <cell r="F49" t="str">
            <v>Сокирянський район</v>
          </cell>
          <cell r="I49">
            <v>2</v>
          </cell>
          <cell r="J49">
            <v>2</v>
          </cell>
          <cell r="K49">
            <v>0.00011574074074074073</v>
          </cell>
          <cell r="L49">
            <v>0.0004922453703703704</v>
          </cell>
          <cell r="M49">
            <v>0.0006079861111111111</v>
          </cell>
        </row>
        <row r="50">
          <cell r="B50">
            <v>144</v>
          </cell>
          <cell r="C50" t="str">
            <v>Гричанюк Данієль</v>
          </cell>
          <cell r="D50" t="str">
            <v>III</v>
          </cell>
          <cell r="E50" t="str">
            <v>Кельменецький район</v>
          </cell>
          <cell r="F50" t="str">
            <v>Кельменецький район</v>
          </cell>
          <cell r="I50">
            <v>2</v>
          </cell>
          <cell r="J50">
            <v>2</v>
          </cell>
          <cell r="K50">
            <v>0.00011574074074074073</v>
          </cell>
          <cell r="L50">
            <v>0.0005109953703703703</v>
          </cell>
          <cell r="M50">
            <v>0.000626736111111111</v>
          </cell>
        </row>
        <row r="51">
          <cell r="B51">
            <v>132</v>
          </cell>
          <cell r="C51" t="str">
            <v>Драганюк Андрій</v>
          </cell>
          <cell r="D51" t="str">
            <v>ІІІ</v>
          </cell>
          <cell r="E51" t="str">
            <v>м.Чернвці</v>
          </cell>
          <cell r="F51" t="str">
            <v>ОЦТКЕУМ</v>
          </cell>
          <cell r="I51">
            <v>5</v>
          </cell>
          <cell r="J51">
            <v>5</v>
          </cell>
          <cell r="K51">
            <v>0.00028935185185185184</v>
          </cell>
          <cell r="L51">
            <v>0.00040763888888888886</v>
          </cell>
          <cell r="M51">
            <v>0.0006969907407407406</v>
          </cell>
        </row>
        <row r="52">
          <cell r="B52">
            <v>34</v>
          </cell>
          <cell r="C52" t="str">
            <v>Мінтенко Іван</v>
          </cell>
          <cell r="D52" t="str">
            <v>ІІІ</v>
          </cell>
          <cell r="E52" t="str">
            <v>Сторожинецький район</v>
          </cell>
          <cell r="F52" t="str">
            <v>Сторожинецький район</v>
          </cell>
          <cell r="I52">
            <v>5</v>
          </cell>
          <cell r="J52">
            <v>5</v>
          </cell>
          <cell r="K52">
            <v>0.00028935185185185184</v>
          </cell>
          <cell r="L52">
            <v>0.0004914351851851851</v>
          </cell>
          <cell r="M52">
            <v>0.000780787037037037</v>
          </cell>
        </row>
        <row r="53">
          <cell r="B53">
            <v>141</v>
          </cell>
          <cell r="C53" t="str">
            <v>Геленюк Василь</v>
          </cell>
          <cell r="D53" t="str">
            <v>III</v>
          </cell>
          <cell r="E53" t="str">
            <v>Кельменецький район</v>
          </cell>
          <cell r="F53" t="str">
            <v>Кельменецький район</v>
          </cell>
          <cell r="I53">
            <v>6</v>
          </cell>
          <cell r="J53">
            <v>6</v>
          </cell>
          <cell r="K53">
            <v>0.0003472222222222222</v>
          </cell>
          <cell r="L53">
            <v>0.0005043981481481481</v>
          </cell>
          <cell r="M53">
            <v>0.0008516203703703703</v>
          </cell>
        </row>
        <row r="54">
          <cell r="B54">
            <v>82</v>
          </cell>
          <cell r="C54" t="str">
            <v>Поляк Євген</v>
          </cell>
          <cell r="D54" t="str">
            <v>ІІІ</v>
          </cell>
          <cell r="E54" t="str">
            <v>Путильський район</v>
          </cell>
          <cell r="F54" t="str">
            <v>Путильський район</v>
          </cell>
          <cell r="I54">
            <v>13</v>
          </cell>
          <cell r="J54">
            <v>13</v>
          </cell>
          <cell r="K54">
            <v>0.0007523148148148147</v>
          </cell>
          <cell r="L54">
            <v>0.0005394675925925926</v>
          </cell>
          <cell r="M54">
            <v>0.0012917824074074073</v>
          </cell>
        </row>
        <row r="55">
          <cell r="B55">
            <v>44</v>
          </cell>
          <cell r="C55" t="str">
            <v>Карпов Сергій</v>
          </cell>
          <cell r="D55" t="str">
            <v>ІІІ</v>
          </cell>
          <cell r="E55" t="str">
            <v>Вижницький район</v>
          </cell>
          <cell r="F55" t="str">
            <v>Вижницький район</v>
          </cell>
          <cell r="I55">
            <v>12</v>
          </cell>
          <cell r="J55">
            <v>12</v>
          </cell>
          <cell r="K55">
            <v>0.0006944444444444444</v>
          </cell>
          <cell r="L55">
            <v>0.0006268518518518519</v>
          </cell>
          <cell r="M55">
            <v>0.001321296296296296</v>
          </cell>
        </row>
        <row r="56">
          <cell r="B56">
            <v>133</v>
          </cell>
          <cell r="C56" t="str">
            <v>Артеменко Микола</v>
          </cell>
          <cell r="D56" t="str">
            <v>ІІІ</v>
          </cell>
          <cell r="E56" t="str">
            <v>м.Чернвці</v>
          </cell>
          <cell r="F56" t="str">
            <v>ОЦТКЕУМ</v>
          </cell>
          <cell r="I56">
            <v>13</v>
          </cell>
          <cell r="J56">
            <v>13</v>
          </cell>
          <cell r="K56">
            <v>0.0007523148148148147</v>
          </cell>
          <cell r="L56">
            <v>0.0006548611111111112</v>
          </cell>
          <cell r="M56">
            <v>0.0014071759259259259</v>
          </cell>
        </row>
        <row r="57">
          <cell r="B57">
            <v>43</v>
          </cell>
          <cell r="C57" t="str">
            <v>Гнатюк Максим</v>
          </cell>
          <cell r="D57" t="str">
            <v>ІІІ</v>
          </cell>
          <cell r="E57" t="str">
            <v>Вижницький район</v>
          </cell>
          <cell r="F57" t="str">
            <v>Вижницький район</v>
          </cell>
          <cell r="I57">
            <v>15</v>
          </cell>
          <cell r="J57">
            <v>15</v>
          </cell>
          <cell r="K57">
            <v>0.0008680555555555555</v>
          </cell>
          <cell r="L57">
            <v>0.0006585648148148148</v>
          </cell>
          <cell r="M57">
            <v>0.0015266203703703705</v>
          </cell>
        </row>
        <row r="58">
          <cell r="B58">
            <v>41</v>
          </cell>
          <cell r="C58" t="str">
            <v>Пасецький Владислав</v>
          </cell>
          <cell r="D58" t="str">
            <v>ІІІ</v>
          </cell>
          <cell r="E58" t="str">
            <v>Вижницький район</v>
          </cell>
          <cell r="F58" t="str">
            <v>Вижницький район</v>
          </cell>
          <cell r="I58">
            <v>30</v>
          </cell>
          <cell r="J58">
            <v>30</v>
          </cell>
          <cell r="K58">
            <v>0.001736111111111111</v>
          </cell>
          <cell r="L58">
            <v>0.0008538194444444445</v>
          </cell>
          <cell r="M58">
            <v>0.0025899305555555554</v>
          </cell>
        </row>
      </sheetData>
      <sheetData sheetId="8">
        <row r="7">
          <cell r="G7" t="str">
            <v>Дівчата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 </v>
          </cell>
          <cell r="J10" t="str">
            <v>кільце</v>
          </cell>
          <cell r="K10" t="str">
            <v>вісімка</v>
          </cell>
          <cell r="L10" t="str">
            <v>гойдалка</v>
          </cell>
          <cell r="M10" t="str">
            <v>змійка</v>
          </cell>
          <cell r="N10" t="str">
            <v>корідор</v>
          </cell>
          <cell r="O10" t="str">
            <v>стоп</v>
          </cell>
          <cell r="P10" t="str">
            <v>Сума штрафу</v>
          </cell>
          <cell r="Q10" t="str">
            <v>Штрафний час</v>
          </cell>
          <cell r="R10" t="str">
            <v>Результат</v>
          </cell>
        </row>
        <row r="11">
          <cell r="B11">
            <v>114</v>
          </cell>
          <cell r="C11" t="str">
            <v>Опаєць Інна</v>
          </cell>
          <cell r="D11" t="str">
            <v>ІІІ</v>
          </cell>
          <cell r="E11" t="str">
            <v>Глибоцький район</v>
          </cell>
          <cell r="F11" t="str">
            <v>Глибоцький район</v>
          </cell>
          <cell r="G11">
            <v>0</v>
          </cell>
          <cell r="H11">
            <v>0.000763425925925926</v>
          </cell>
          <cell r="I11">
            <v>0</v>
          </cell>
          <cell r="J11">
            <v>2</v>
          </cell>
          <cell r="K11">
            <v>0</v>
          </cell>
          <cell r="L11">
            <v>0</v>
          </cell>
          <cell r="M11">
            <v>2</v>
          </cell>
          <cell r="N11">
            <v>0</v>
          </cell>
          <cell r="O11">
            <v>1</v>
          </cell>
          <cell r="P11">
            <v>5</v>
          </cell>
          <cell r="Q11">
            <v>0.00028935185185185184</v>
          </cell>
          <cell r="R11">
            <v>0.001052777777777778</v>
          </cell>
        </row>
        <row r="12">
          <cell r="B12">
            <v>125</v>
          </cell>
          <cell r="C12" t="str">
            <v>Гросу Марія</v>
          </cell>
          <cell r="D12" t="str">
            <v>ІІІ</v>
          </cell>
          <cell r="E12" t="str">
            <v>Глибоцький район</v>
          </cell>
          <cell r="F12" t="str">
            <v>Глибоцький ЦТКСЕУМ</v>
          </cell>
          <cell r="G12">
            <v>0</v>
          </cell>
          <cell r="H12">
            <v>0.0006722222222222222</v>
          </cell>
          <cell r="I12">
            <v>0</v>
          </cell>
          <cell r="J12">
            <v>5</v>
          </cell>
          <cell r="K12">
            <v>3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8</v>
          </cell>
          <cell r="Q12">
            <v>0.0004629629629629629</v>
          </cell>
          <cell r="R12">
            <v>0.001135185185185185</v>
          </cell>
        </row>
        <row r="13">
          <cell r="B13">
            <v>56</v>
          </cell>
          <cell r="C13" t="str">
            <v>Велущак Христина </v>
          </cell>
          <cell r="D13" t="str">
            <v>ІІІ</v>
          </cell>
          <cell r="E13" t="str">
            <v>м.Чернівці</v>
          </cell>
          <cell r="F13" t="str">
            <v>м.Чернівці</v>
          </cell>
          <cell r="G13">
            <v>0</v>
          </cell>
          <cell r="H13">
            <v>0.0006782407407407406</v>
          </cell>
          <cell r="I13">
            <v>0</v>
          </cell>
          <cell r="J13">
            <v>0</v>
          </cell>
          <cell r="K13">
            <v>5</v>
          </cell>
          <cell r="L13">
            <v>0</v>
          </cell>
          <cell r="M13">
            <v>1</v>
          </cell>
          <cell r="N13">
            <v>1</v>
          </cell>
          <cell r="O13">
            <v>1</v>
          </cell>
          <cell r="P13">
            <v>8</v>
          </cell>
          <cell r="Q13">
            <v>0.0004629629629629629</v>
          </cell>
          <cell r="R13">
            <v>0.0011412037037037035</v>
          </cell>
        </row>
        <row r="14">
          <cell r="B14">
            <v>26</v>
          </cell>
          <cell r="C14" t="str">
            <v>Постолатій Роміна</v>
          </cell>
          <cell r="D14" t="str">
            <v>ІІІ</v>
          </cell>
          <cell r="E14" t="str">
            <v>Новоселицький район</v>
          </cell>
          <cell r="F14" t="str">
            <v>Новоселицький РЦСТКЕУМ</v>
          </cell>
          <cell r="G14">
            <v>0</v>
          </cell>
          <cell r="H14">
            <v>0.0006789351851851851</v>
          </cell>
          <cell r="I14">
            <v>0</v>
          </cell>
          <cell r="J14">
            <v>2</v>
          </cell>
          <cell r="K14">
            <v>5</v>
          </cell>
          <cell r="L14">
            <v>0</v>
          </cell>
          <cell r="M14">
            <v>0</v>
          </cell>
          <cell r="N14">
            <v>5</v>
          </cell>
          <cell r="O14">
            <v>0</v>
          </cell>
          <cell r="P14">
            <v>12</v>
          </cell>
          <cell r="Q14">
            <v>0.0006944444444444444</v>
          </cell>
          <cell r="R14">
            <v>0.0013733796296296293</v>
          </cell>
        </row>
        <row r="15">
          <cell r="B15">
            <v>33</v>
          </cell>
          <cell r="C15" t="str">
            <v>Павловська Маріана</v>
          </cell>
          <cell r="D15" t="str">
            <v>ІІІ</v>
          </cell>
          <cell r="E15" t="str">
            <v>Сторожинецький район</v>
          </cell>
          <cell r="F15" t="str">
            <v>Сторожинецький район</v>
          </cell>
          <cell r="G15">
            <v>0</v>
          </cell>
          <cell r="H15">
            <v>0.0007280092592592593</v>
          </cell>
          <cell r="I15">
            <v>0</v>
          </cell>
          <cell r="J15">
            <v>0</v>
          </cell>
          <cell r="K15">
            <v>5</v>
          </cell>
          <cell r="L15">
            <v>0</v>
          </cell>
          <cell r="M15">
            <v>1</v>
          </cell>
          <cell r="N15">
            <v>10</v>
          </cell>
          <cell r="O15">
            <v>1</v>
          </cell>
          <cell r="P15">
            <v>17</v>
          </cell>
          <cell r="Q15">
            <v>0.0009837962962962962</v>
          </cell>
          <cell r="R15">
            <v>0.0017118055555555554</v>
          </cell>
        </row>
        <row r="16">
          <cell r="B16">
            <v>116</v>
          </cell>
          <cell r="C16" t="str">
            <v>Бурла Міхаєла</v>
          </cell>
          <cell r="D16" t="str">
            <v>ІІІ</v>
          </cell>
          <cell r="E16" t="str">
            <v>Глибоцький район</v>
          </cell>
          <cell r="F16" t="str">
            <v>Глибоцький район</v>
          </cell>
          <cell r="G16">
            <v>0</v>
          </cell>
          <cell r="H16">
            <v>0.0006819444444444443</v>
          </cell>
          <cell r="I16">
            <v>0</v>
          </cell>
          <cell r="J16">
            <v>0</v>
          </cell>
          <cell r="K16">
            <v>10</v>
          </cell>
          <cell r="L16">
            <v>0</v>
          </cell>
          <cell r="M16">
            <v>1</v>
          </cell>
          <cell r="N16">
            <v>2</v>
          </cell>
          <cell r="O16">
            <v>5</v>
          </cell>
          <cell r="P16">
            <v>18</v>
          </cell>
          <cell r="Q16">
            <v>0.0010416666666666667</v>
          </cell>
          <cell r="R16">
            <v>0.001723611111111111</v>
          </cell>
        </row>
        <row r="17">
          <cell r="B17">
            <v>16</v>
          </cell>
          <cell r="C17" t="str">
            <v>Гузун Олена</v>
          </cell>
          <cell r="D17" t="str">
            <v>ІІІ</v>
          </cell>
          <cell r="E17" t="str">
            <v>Новоселицький район</v>
          </cell>
          <cell r="F17" t="str">
            <v>Новоселицький район</v>
          </cell>
          <cell r="G17">
            <v>0</v>
          </cell>
          <cell r="H17">
            <v>0.0006267361111111111</v>
          </cell>
          <cell r="I17">
            <v>0</v>
          </cell>
          <cell r="J17">
            <v>0</v>
          </cell>
          <cell r="K17">
            <v>10</v>
          </cell>
          <cell r="L17">
            <v>0</v>
          </cell>
          <cell r="M17">
            <v>2</v>
          </cell>
          <cell r="N17">
            <v>5</v>
          </cell>
          <cell r="O17">
            <v>3</v>
          </cell>
          <cell r="P17">
            <v>20</v>
          </cell>
          <cell r="Q17">
            <v>0.0011574074074074073</v>
          </cell>
          <cell r="R17">
            <v>0.0017841435185185185</v>
          </cell>
        </row>
        <row r="18">
          <cell r="B18">
            <v>145</v>
          </cell>
          <cell r="C18" t="str">
            <v>Боднарь Ольга</v>
          </cell>
          <cell r="D18" t="str">
            <v>III</v>
          </cell>
          <cell r="E18" t="str">
            <v>Кельменецький район</v>
          </cell>
          <cell r="F18" t="str">
            <v>Кельменецький район</v>
          </cell>
          <cell r="G18">
            <v>0</v>
          </cell>
          <cell r="H18">
            <v>0.0006559027777777778</v>
          </cell>
          <cell r="I18">
            <v>5</v>
          </cell>
          <cell r="J18">
            <v>0</v>
          </cell>
          <cell r="K18">
            <v>7</v>
          </cell>
          <cell r="L18">
            <v>0</v>
          </cell>
          <cell r="M18">
            <v>2</v>
          </cell>
          <cell r="N18">
            <v>1</v>
          </cell>
          <cell r="O18">
            <v>5</v>
          </cell>
          <cell r="P18">
            <v>20</v>
          </cell>
          <cell r="Q18">
            <v>0.0011574074074074073</v>
          </cell>
          <cell r="R18">
            <v>0.0018133101851851852</v>
          </cell>
        </row>
        <row r="19">
          <cell r="B19">
            <v>104</v>
          </cell>
          <cell r="C19" t="str">
            <v>Микитюк Оксана</v>
          </cell>
          <cell r="D19" t="str">
            <v>ІІІ</v>
          </cell>
          <cell r="E19" t="str">
            <v>Сокирянський район</v>
          </cell>
          <cell r="F19" t="str">
            <v>Сокирянський район</v>
          </cell>
          <cell r="G19">
            <v>0</v>
          </cell>
          <cell r="H19">
            <v>0.0006386574074074073</v>
          </cell>
          <cell r="I19">
            <v>0</v>
          </cell>
          <cell r="J19">
            <v>5</v>
          </cell>
          <cell r="K19">
            <v>3</v>
          </cell>
          <cell r="L19">
            <v>0</v>
          </cell>
          <cell r="M19">
            <v>2</v>
          </cell>
          <cell r="N19">
            <v>7</v>
          </cell>
          <cell r="O19">
            <v>5</v>
          </cell>
          <cell r="P19">
            <v>22</v>
          </cell>
          <cell r="Q19">
            <v>0.001273148148148148</v>
          </cell>
          <cell r="R19">
            <v>0.0019118055555555555</v>
          </cell>
        </row>
        <row r="20">
          <cell r="B20">
            <v>46</v>
          </cell>
          <cell r="C20" t="str">
            <v>Одочук Оксана</v>
          </cell>
          <cell r="D20" t="str">
            <v>ІІІ</v>
          </cell>
          <cell r="E20" t="str">
            <v>Вижницький район</v>
          </cell>
          <cell r="F20" t="str">
            <v>Вижницький район</v>
          </cell>
          <cell r="G20">
            <v>0</v>
          </cell>
          <cell r="H20">
            <v>0.0007648148148148148</v>
          </cell>
          <cell r="I20">
            <v>0</v>
          </cell>
          <cell r="J20">
            <v>2</v>
          </cell>
          <cell r="K20">
            <v>10</v>
          </cell>
          <cell r="L20">
            <v>0</v>
          </cell>
          <cell r="M20">
            <v>1</v>
          </cell>
          <cell r="N20">
            <v>9</v>
          </cell>
          <cell r="O20">
            <v>1</v>
          </cell>
          <cell r="P20">
            <v>23</v>
          </cell>
          <cell r="Q20">
            <v>0.0013310185185185185</v>
          </cell>
          <cell r="R20">
            <v>0.0020958333333333332</v>
          </cell>
        </row>
        <row r="21">
          <cell r="B21">
            <v>25</v>
          </cell>
          <cell r="C21" t="str">
            <v>Стець Людмила</v>
          </cell>
          <cell r="D21" t="str">
            <v>ІІІ</v>
          </cell>
          <cell r="E21" t="str">
            <v>Новоселицький район</v>
          </cell>
          <cell r="F21" t="str">
            <v>Новоселицький РЦСТКЕУМ</v>
          </cell>
          <cell r="G21">
            <v>0</v>
          </cell>
          <cell r="H21">
            <v>0.0006751157407407408</v>
          </cell>
          <cell r="I21">
            <v>0</v>
          </cell>
          <cell r="J21">
            <v>5</v>
          </cell>
          <cell r="K21">
            <v>6</v>
          </cell>
          <cell r="L21">
            <v>0</v>
          </cell>
          <cell r="M21">
            <v>4</v>
          </cell>
          <cell r="N21">
            <v>10</v>
          </cell>
          <cell r="O21">
            <v>0</v>
          </cell>
          <cell r="P21">
            <v>25</v>
          </cell>
          <cell r="Q21">
            <v>0.0014467592592592592</v>
          </cell>
          <cell r="R21">
            <v>0.002121875</v>
          </cell>
        </row>
        <row r="22">
          <cell r="B22">
            <v>106</v>
          </cell>
          <cell r="C22" t="str">
            <v>Слушна Анастасія</v>
          </cell>
          <cell r="D22" t="str">
            <v>ІІІ</v>
          </cell>
          <cell r="E22" t="str">
            <v>Сокирянський район</v>
          </cell>
          <cell r="F22" t="str">
            <v>Сокирянський район</v>
          </cell>
          <cell r="G22">
            <v>0</v>
          </cell>
          <cell r="H22">
            <v>0.0009157407407407407</v>
          </cell>
          <cell r="I22">
            <v>5</v>
          </cell>
          <cell r="J22">
            <v>0</v>
          </cell>
          <cell r="K22">
            <v>10</v>
          </cell>
          <cell r="L22">
            <v>0</v>
          </cell>
          <cell r="M22">
            <v>2</v>
          </cell>
          <cell r="N22">
            <v>7</v>
          </cell>
          <cell r="O22">
            <v>1</v>
          </cell>
          <cell r="P22">
            <v>25</v>
          </cell>
          <cell r="Q22">
            <v>0.0014467592592592592</v>
          </cell>
          <cell r="R22">
            <v>0.0023625</v>
          </cell>
        </row>
        <row r="23">
          <cell r="B23">
            <v>136</v>
          </cell>
          <cell r="C23" t="str">
            <v>Дяченко Валерія</v>
          </cell>
          <cell r="D23" t="str">
            <v>ІІІ</v>
          </cell>
          <cell r="E23" t="str">
            <v>м.Чернвці</v>
          </cell>
          <cell r="F23" t="str">
            <v>ОЦТКЕУМ</v>
          </cell>
          <cell r="G23">
            <v>0</v>
          </cell>
          <cell r="H23">
            <v>0.0007949074074074075</v>
          </cell>
          <cell r="I23">
            <v>0</v>
          </cell>
          <cell r="J23">
            <v>0</v>
          </cell>
          <cell r="K23">
            <v>10</v>
          </cell>
          <cell r="L23">
            <v>0</v>
          </cell>
          <cell r="M23">
            <v>6</v>
          </cell>
          <cell r="N23">
            <v>7</v>
          </cell>
          <cell r="O23">
            <v>5</v>
          </cell>
          <cell r="P23">
            <v>28</v>
          </cell>
          <cell r="Q23">
            <v>0.0016203703703703703</v>
          </cell>
          <cell r="R23">
            <v>0.002415277777777778</v>
          </cell>
        </row>
        <row r="24">
          <cell r="B24">
            <v>85</v>
          </cell>
          <cell r="C24" t="str">
            <v>Космачук Ганна</v>
          </cell>
          <cell r="D24" t="str">
            <v>ІІІ</v>
          </cell>
          <cell r="E24" t="str">
            <v>Путильський район</v>
          </cell>
          <cell r="F24" t="str">
            <v>Путильський район</v>
          </cell>
          <cell r="G24">
            <v>0</v>
          </cell>
          <cell r="H24">
            <v>0.0009399305555555555</v>
          </cell>
          <cell r="I24">
            <v>0</v>
          </cell>
          <cell r="J24">
            <v>1</v>
          </cell>
          <cell r="K24">
            <v>10</v>
          </cell>
          <cell r="L24">
            <v>0</v>
          </cell>
          <cell r="M24">
            <v>10</v>
          </cell>
          <cell r="N24">
            <v>1</v>
          </cell>
          <cell r="O24">
            <v>5</v>
          </cell>
          <cell r="P24">
            <v>27</v>
          </cell>
          <cell r="Q24">
            <v>0.0015624999999999999</v>
          </cell>
          <cell r="R24">
            <v>0.0025024305555555555</v>
          </cell>
        </row>
        <row r="25">
          <cell r="B25">
            <v>57</v>
          </cell>
          <cell r="C25" t="str">
            <v>Салюк Вікторія</v>
          </cell>
          <cell r="D25" t="str">
            <v>ІІІ</v>
          </cell>
          <cell r="E25" t="str">
            <v>м.Чернівці</v>
          </cell>
          <cell r="F25" t="str">
            <v>м.Чернівці</v>
          </cell>
          <cell r="G25">
            <v>0</v>
          </cell>
          <cell r="H25">
            <v>0.0009081018518518519</v>
          </cell>
          <cell r="I25">
            <v>0</v>
          </cell>
          <cell r="J25">
            <v>4</v>
          </cell>
          <cell r="K25">
            <v>1</v>
          </cell>
          <cell r="L25">
            <v>10</v>
          </cell>
          <cell r="M25">
            <v>2</v>
          </cell>
          <cell r="N25">
            <v>10</v>
          </cell>
          <cell r="O25">
            <v>1</v>
          </cell>
          <cell r="P25">
            <v>28</v>
          </cell>
          <cell r="Q25">
            <v>0.0016203703703703703</v>
          </cell>
          <cell r="R25">
            <v>0.0025284722222222223</v>
          </cell>
        </row>
        <row r="26">
          <cell r="B26">
            <v>146</v>
          </cell>
          <cell r="C26" t="str">
            <v>Никитюк Яна</v>
          </cell>
          <cell r="D26" t="str">
            <v>III</v>
          </cell>
          <cell r="E26" t="str">
            <v>Кельменецький район</v>
          </cell>
          <cell r="F26" t="str">
            <v>Кельменецький район</v>
          </cell>
          <cell r="G26">
            <v>0</v>
          </cell>
          <cell r="H26">
            <v>0.0006027777777777777</v>
          </cell>
          <cell r="I26">
            <v>5</v>
          </cell>
          <cell r="J26">
            <v>1</v>
          </cell>
          <cell r="K26">
            <v>10</v>
          </cell>
          <cell r="L26">
            <v>0</v>
          </cell>
          <cell r="M26">
            <v>3</v>
          </cell>
          <cell r="N26">
            <v>10</v>
          </cell>
          <cell r="O26">
            <v>5</v>
          </cell>
          <cell r="P26">
            <v>34</v>
          </cell>
          <cell r="Q26">
            <v>0.0019675925925925924</v>
          </cell>
          <cell r="R26">
            <v>0.00257037037037037</v>
          </cell>
        </row>
        <row r="27">
          <cell r="B27">
            <v>15</v>
          </cell>
          <cell r="C27" t="str">
            <v>Роман Кароліна</v>
          </cell>
          <cell r="D27" t="str">
            <v>ІІІ</v>
          </cell>
          <cell r="E27" t="str">
            <v>Новоселицький район</v>
          </cell>
          <cell r="F27" t="str">
            <v>Новоселицький район</v>
          </cell>
          <cell r="G27">
            <v>0</v>
          </cell>
          <cell r="H27">
            <v>0.0008429398148148147</v>
          </cell>
          <cell r="I27">
            <v>0</v>
          </cell>
          <cell r="J27">
            <v>1</v>
          </cell>
          <cell r="K27">
            <v>10</v>
          </cell>
          <cell r="L27">
            <v>0</v>
          </cell>
          <cell r="M27">
            <v>9</v>
          </cell>
          <cell r="N27">
            <v>10</v>
          </cell>
          <cell r="O27">
            <v>0</v>
          </cell>
          <cell r="P27">
            <v>30</v>
          </cell>
          <cell r="Q27">
            <v>0.001736111111111111</v>
          </cell>
          <cell r="R27">
            <v>0.0025790509259259256</v>
          </cell>
        </row>
        <row r="28">
          <cell r="B28">
            <v>32</v>
          </cell>
          <cell r="C28" t="str">
            <v>Боднарюк Наталія</v>
          </cell>
          <cell r="D28" t="str">
            <v>ІІ</v>
          </cell>
          <cell r="E28" t="str">
            <v>Сторожинецький район</v>
          </cell>
          <cell r="F28" t="str">
            <v>Сторожинецький район</v>
          </cell>
          <cell r="G28">
            <v>0</v>
          </cell>
          <cell r="H28">
            <v>0.000955787037037037</v>
          </cell>
          <cell r="I28">
            <v>0</v>
          </cell>
          <cell r="J28">
            <v>8</v>
          </cell>
          <cell r="K28">
            <v>8</v>
          </cell>
          <cell r="L28">
            <v>0</v>
          </cell>
          <cell r="M28">
            <v>5</v>
          </cell>
          <cell r="N28">
            <v>10</v>
          </cell>
          <cell r="O28">
            <v>5</v>
          </cell>
          <cell r="P28">
            <v>36</v>
          </cell>
          <cell r="Q28">
            <v>0.0020833333333333333</v>
          </cell>
          <cell r="R28">
            <v>0.0030391203703703704</v>
          </cell>
        </row>
        <row r="29">
          <cell r="B29">
            <v>45</v>
          </cell>
          <cell r="C29" t="str">
            <v>Пасюк Златослава</v>
          </cell>
          <cell r="D29" t="str">
            <v>ІІІ</v>
          </cell>
          <cell r="E29" t="str">
            <v>Вижницький район</v>
          </cell>
          <cell r="F29" t="str">
            <v>Вижницький район</v>
          </cell>
          <cell r="G29">
            <v>0</v>
          </cell>
          <cell r="H29">
            <v>0.0010538194444444445</v>
          </cell>
          <cell r="I29">
            <v>0</v>
          </cell>
          <cell r="J29">
            <v>10</v>
          </cell>
          <cell r="K29">
            <v>10</v>
          </cell>
          <cell r="L29">
            <v>0</v>
          </cell>
          <cell r="M29">
            <v>3</v>
          </cell>
          <cell r="N29">
            <v>8</v>
          </cell>
          <cell r="O29">
            <v>5</v>
          </cell>
          <cell r="P29">
            <v>36</v>
          </cell>
          <cell r="Q29">
            <v>0.0020833333333333333</v>
          </cell>
          <cell r="R29">
            <v>0.0031371527777777778</v>
          </cell>
        </row>
        <row r="30">
          <cell r="B30">
            <v>135</v>
          </cell>
          <cell r="C30" t="str">
            <v>Мандрик Яна-Марія</v>
          </cell>
          <cell r="D30" t="str">
            <v>ІІІ</v>
          </cell>
          <cell r="E30" t="str">
            <v>м.Чернвці</v>
          </cell>
          <cell r="F30" t="str">
            <v>ОЦТКЕУМ</v>
          </cell>
          <cell r="G30">
            <v>0</v>
          </cell>
          <cell r="H30">
            <v>0.0008285879629629629</v>
          </cell>
          <cell r="I30">
            <v>5</v>
          </cell>
          <cell r="J30">
            <v>3</v>
          </cell>
          <cell r="K30">
            <v>10</v>
          </cell>
          <cell r="L30">
            <v>2</v>
          </cell>
          <cell r="M30">
            <v>10</v>
          </cell>
          <cell r="N30">
            <v>9</v>
          </cell>
          <cell r="O30">
            <v>1</v>
          </cell>
          <cell r="P30">
            <v>40</v>
          </cell>
          <cell r="Q30">
            <v>0.0023148148148148147</v>
          </cell>
          <cell r="R30">
            <v>0.0031434027777777775</v>
          </cell>
        </row>
        <row r="31">
          <cell r="B31">
            <v>66</v>
          </cell>
          <cell r="C31" t="str">
            <v>Морарь Анна</v>
          </cell>
          <cell r="D31" t="str">
            <v>ІІІ</v>
          </cell>
          <cell r="E31" t="str">
            <v>Герцаївський район</v>
          </cell>
          <cell r="F31" t="str">
            <v>Герцаївський район</v>
          </cell>
          <cell r="G31">
            <v>0</v>
          </cell>
          <cell r="H31">
            <v>0.0006604166666666667</v>
          </cell>
          <cell r="I31">
            <v>5</v>
          </cell>
          <cell r="J31">
            <v>10</v>
          </cell>
          <cell r="K31">
            <v>10</v>
          </cell>
          <cell r="L31">
            <v>10</v>
          </cell>
          <cell r="M31">
            <v>3</v>
          </cell>
          <cell r="N31">
            <v>4</v>
          </cell>
          <cell r="O31">
            <v>1</v>
          </cell>
          <cell r="P31">
            <v>43</v>
          </cell>
          <cell r="Q31">
            <v>0.0024884259259259256</v>
          </cell>
          <cell r="R31">
            <v>0.0031488425925925924</v>
          </cell>
        </row>
        <row r="32">
          <cell r="B32">
            <v>65</v>
          </cell>
          <cell r="C32" t="str">
            <v>Андріус Тетяна</v>
          </cell>
          <cell r="D32" t="str">
            <v>ІІІ</v>
          </cell>
          <cell r="E32" t="str">
            <v>Герцаївський район</v>
          </cell>
          <cell r="F32" t="str">
            <v>Герцаївський район</v>
          </cell>
          <cell r="G32">
            <v>0</v>
          </cell>
          <cell r="H32">
            <v>0.0007070601851851851</v>
          </cell>
          <cell r="I32">
            <v>0</v>
          </cell>
          <cell r="J32">
            <v>1</v>
          </cell>
          <cell r="K32">
            <v>10</v>
          </cell>
          <cell r="L32">
            <v>10</v>
          </cell>
          <cell r="M32">
            <v>10</v>
          </cell>
          <cell r="N32">
            <v>10</v>
          </cell>
          <cell r="O32">
            <v>5</v>
          </cell>
          <cell r="P32">
            <v>46</v>
          </cell>
          <cell r="Q32">
            <v>0.002662037037037037</v>
          </cell>
          <cell r="R32">
            <v>0.003369097222222222</v>
          </cell>
        </row>
        <row r="33">
          <cell r="B33">
            <v>83</v>
          </cell>
          <cell r="C33" t="str">
            <v>Михайлюк Світлана</v>
          </cell>
          <cell r="D33" t="str">
            <v>ІІІ</v>
          </cell>
          <cell r="E33" t="str">
            <v>Путильський район</v>
          </cell>
          <cell r="F33" t="str">
            <v>Путильський район</v>
          </cell>
          <cell r="G33">
            <v>0</v>
          </cell>
          <cell r="H33">
            <v>0.00055625</v>
          </cell>
          <cell r="I33">
            <v>5</v>
          </cell>
          <cell r="J33">
            <v>6</v>
          </cell>
          <cell r="K33">
            <v>10</v>
          </cell>
          <cell r="L33">
            <v>10</v>
          </cell>
          <cell r="M33">
            <v>4</v>
          </cell>
          <cell r="N33">
            <v>10</v>
          </cell>
          <cell r="O33">
            <v>5</v>
          </cell>
          <cell r="P33">
            <v>50</v>
          </cell>
          <cell r="Q33">
            <v>0.0028935185185185184</v>
          </cell>
          <cell r="R33">
            <v>0.0034497685185185182</v>
          </cell>
        </row>
      </sheetData>
      <sheetData sheetId="9">
        <row r="7">
          <cell r="G7" t="str">
            <v>Хлопці</v>
          </cell>
        </row>
        <row r="10">
          <cell r="B10" t="str">
            <v>№</v>
          </cell>
          <cell r="C10" t="str">
            <v>Призвіще учасників </v>
          </cell>
          <cell r="D10" t="str">
            <v>Розряд </v>
          </cell>
          <cell r="E10" t="str">
            <v>Регіон</v>
          </cell>
          <cell r="F10" t="str">
            <v>Команда</v>
          </cell>
          <cell r="G10" t="str">
            <v>Нагрудний номер</v>
          </cell>
          <cell r="H10" t="str">
            <v>Час на дистанції</v>
          </cell>
          <cell r="I10" t="str">
            <v>ворота </v>
          </cell>
          <cell r="J10" t="str">
            <v>кільце</v>
          </cell>
          <cell r="K10" t="str">
            <v>вісімка</v>
          </cell>
          <cell r="L10" t="str">
            <v>гойдалка</v>
          </cell>
          <cell r="M10" t="str">
            <v>змійка</v>
          </cell>
          <cell r="N10" t="str">
            <v>корідор</v>
          </cell>
          <cell r="O10" t="str">
            <v>стоп</v>
          </cell>
          <cell r="P10" t="str">
            <v>Сума штрафу</v>
          </cell>
          <cell r="Q10" t="str">
            <v>Штрафний час</v>
          </cell>
          <cell r="R10" t="str">
            <v>Результат</v>
          </cell>
        </row>
        <row r="11">
          <cell r="B11">
            <v>34</v>
          </cell>
          <cell r="C11" t="str">
            <v>Мінтенко Іван</v>
          </cell>
          <cell r="D11" t="str">
            <v>ІІІ</v>
          </cell>
          <cell r="E11" t="str">
            <v>Сторожинецький район</v>
          </cell>
          <cell r="F11" t="str">
            <v>Сторожинецький район</v>
          </cell>
          <cell r="G11">
            <v>0</v>
          </cell>
          <cell r="H11">
            <v>0.000460300925925926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0.000460300925925926</v>
          </cell>
        </row>
        <row r="12">
          <cell r="B12">
            <v>54</v>
          </cell>
          <cell r="C12" t="str">
            <v>Кучеренко Віталій </v>
          </cell>
          <cell r="D12" t="str">
            <v>ІІІ</v>
          </cell>
          <cell r="E12" t="str">
            <v>м.Чернівці</v>
          </cell>
          <cell r="F12" t="str">
            <v>м.Чернівці</v>
          </cell>
          <cell r="G12">
            <v>0</v>
          </cell>
          <cell r="H12">
            <v>0.0004686342592592593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0.0004686342592592593</v>
          </cell>
        </row>
        <row r="13">
          <cell r="B13">
            <v>13</v>
          </cell>
          <cell r="C13" t="str">
            <v>Штефанеса Дмитро</v>
          </cell>
          <cell r="D13" t="str">
            <v>ІІ</v>
          </cell>
          <cell r="E13" t="str">
            <v>Новоселицький район</v>
          </cell>
          <cell r="F13" t="str">
            <v>Новоселицький район</v>
          </cell>
          <cell r="G13">
            <v>0</v>
          </cell>
          <cell r="H13">
            <v>0.0004800925925925925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0.0004800925925925925</v>
          </cell>
        </row>
        <row r="14">
          <cell r="B14">
            <v>103</v>
          </cell>
          <cell r="C14" t="str">
            <v>Жук Олег</v>
          </cell>
          <cell r="D14" t="str">
            <v>ІІІ</v>
          </cell>
          <cell r="E14" t="str">
            <v>Сокирянський район</v>
          </cell>
          <cell r="F14" t="str">
            <v>Сокирянський район</v>
          </cell>
          <cell r="G14">
            <v>0</v>
          </cell>
          <cell r="H14">
            <v>0.00045844907407407406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1</v>
          </cell>
          <cell r="Q14">
            <v>5.7870370370370366E-05</v>
          </cell>
          <cell r="R14">
            <v>0.0005163194444444445</v>
          </cell>
        </row>
        <row r="15">
          <cell r="B15">
            <v>113</v>
          </cell>
          <cell r="C15" t="str">
            <v>Козачук Петро</v>
          </cell>
          <cell r="D15" t="str">
            <v>ІІІ</v>
          </cell>
          <cell r="E15" t="str">
            <v>Глибоцький район</v>
          </cell>
          <cell r="F15" t="str">
            <v>Глибоцький район</v>
          </cell>
          <cell r="G15">
            <v>0</v>
          </cell>
          <cell r="H15">
            <v>0.0005177083333333332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0.0005177083333333332</v>
          </cell>
        </row>
        <row r="16">
          <cell r="B16">
            <v>31</v>
          </cell>
          <cell r="C16" t="str">
            <v>Мельник Сергій</v>
          </cell>
          <cell r="D16" t="str">
            <v>ІІІ</v>
          </cell>
          <cell r="E16" t="str">
            <v>Сторожинецький район</v>
          </cell>
          <cell r="F16" t="str">
            <v>Сторожинецький район</v>
          </cell>
          <cell r="G16">
            <v>0</v>
          </cell>
          <cell r="H16">
            <v>0.00047812500000000003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O16">
            <v>0</v>
          </cell>
          <cell r="P16">
            <v>1</v>
          </cell>
          <cell r="Q16">
            <v>5.7870370370370366E-05</v>
          </cell>
          <cell r="R16">
            <v>0.0005359953703703704</v>
          </cell>
        </row>
        <row r="17">
          <cell r="B17">
            <v>61</v>
          </cell>
          <cell r="C17" t="str">
            <v>Бортіка Костянтин</v>
          </cell>
          <cell r="D17" t="str">
            <v>ІІІ</v>
          </cell>
          <cell r="E17" t="str">
            <v>Герцаївський район</v>
          </cell>
          <cell r="F17" t="str">
            <v>Герцаївський район</v>
          </cell>
          <cell r="G17">
            <v>0</v>
          </cell>
          <cell r="H17">
            <v>0.0005304398148148147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</v>
          </cell>
          <cell r="P17">
            <v>1</v>
          </cell>
          <cell r="Q17">
            <v>5.7870370370370366E-05</v>
          </cell>
          <cell r="R17">
            <v>0.0005883101851851851</v>
          </cell>
        </row>
        <row r="18">
          <cell r="B18">
            <v>11</v>
          </cell>
          <cell r="C18" t="str">
            <v>Урсой Олег</v>
          </cell>
          <cell r="D18" t="str">
            <v>КМС</v>
          </cell>
          <cell r="E18" t="str">
            <v>Новоселицький район</v>
          </cell>
          <cell r="F18" t="str">
            <v>Новоселицький район</v>
          </cell>
          <cell r="G18">
            <v>0</v>
          </cell>
          <cell r="H18">
            <v>0.0005387731481481481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2</v>
          </cell>
          <cell r="O18">
            <v>0</v>
          </cell>
          <cell r="P18">
            <v>2</v>
          </cell>
          <cell r="Q18">
            <v>0.00011574074074074073</v>
          </cell>
          <cell r="R18">
            <v>0.0006545138888888888</v>
          </cell>
        </row>
        <row r="19">
          <cell r="B19">
            <v>112</v>
          </cell>
          <cell r="C19" t="str">
            <v>Портар Маріан</v>
          </cell>
          <cell r="D19" t="str">
            <v>ІІІ</v>
          </cell>
          <cell r="E19" t="str">
            <v>Глибоцький район</v>
          </cell>
          <cell r="F19" t="str">
            <v>Глибоцький район</v>
          </cell>
          <cell r="G19">
            <v>0</v>
          </cell>
          <cell r="H19">
            <v>0.0004915509259259259</v>
          </cell>
          <cell r="I19">
            <v>0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2</v>
          </cell>
          <cell r="O19">
            <v>0</v>
          </cell>
          <cell r="P19">
            <v>3</v>
          </cell>
          <cell r="Q19">
            <v>0.0001736111111111111</v>
          </cell>
          <cell r="R19">
            <v>0.000665162037037037</v>
          </cell>
        </row>
        <row r="20">
          <cell r="B20">
            <v>14</v>
          </cell>
          <cell r="C20" t="str">
            <v>Савка Андрій</v>
          </cell>
          <cell r="D20" t="str">
            <v>ІІ</v>
          </cell>
          <cell r="E20" t="str">
            <v>Новоселицький район</v>
          </cell>
          <cell r="F20" t="str">
            <v>Новоселицький район</v>
          </cell>
          <cell r="G20">
            <v>0</v>
          </cell>
          <cell r="H20">
            <v>0.0004961805555555555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</v>
          </cell>
          <cell r="O20">
            <v>1</v>
          </cell>
          <cell r="P20">
            <v>3</v>
          </cell>
          <cell r="Q20">
            <v>0.0001736111111111111</v>
          </cell>
          <cell r="R20">
            <v>0.0006697916666666666</v>
          </cell>
        </row>
        <row r="21">
          <cell r="B21">
            <v>62</v>
          </cell>
          <cell r="C21" t="str">
            <v>Георгіу Вадим</v>
          </cell>
          <cell r="D21" t="str">
            <v>ІІІ</v>
          </cell>
          <cell r="E21" t="str">
            <v>Герцаївський район</v>
          </cell>
          <cell r="F21" t="str">
            <v>Герцаївський район</v>
          </cell>
          <cell r="G21">
            <v>0</v>
          </cell>
          <cell r="H21">
            <v>0.0005572916666666667</v>
          </cell>
          <cell r="I21">
            <v>0</v>
          </cell>
          <cell r="J21">
            <v>0</v>
          </cell>
          <cell r="K21">
            <v>1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2</v>
          </cell>
          <cell r="Q21">
            <v>0.00011574074074074073</v>
          </cell>
          <cell r="R21">
            <v>0.0006730324074074073</v>
          </cell>
        </row>
        <row r="22">
          <cell r="B22">
            <v>111</v>
          </cell>
          <cell r="C22" t="str">
            <v>Банчуску Іон</v>
          </cell>
          <cell r="D22" t="str">
            <v>ІІІ</v>
          </cell>
          <cell r="E22" t="str">
            <v>Глибоцький район</v>
          </cell>
          <cell r="F22" t="str">
            <v>Глибоцький район</v>
          </cell>
          <cell r="G22">
            <v>0</v>
          </cell>
          <cell r="H22">
            <v>0.0004776620370370371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4</v>
          </cell>
          <cell r="O22">
            <v>0</v>
          </cell>
          <cell r="P22">
            <v>4</v>
          </cell>
          <cell r="Q22">
            <v>0.00023148148148148146</v>
          </cell>
          <cell r="R22">
            <v>0.0007091435185185186</v>
          </cell>
        </row>
        <row r="23">
          <cell r="B23">
            <v>123</v>
          </cell>
          <cell r="C23" t="str">
            <v>Шородок Костянтин</v>
          </cell>
          <cell r="D23" t="str">
            <v>ІІІ</v>
          </cell>
          <cell r="E23" t="str">
            <v>Глибоцький район</v>
          </cell>
          <cell r="F23" t="str">
            <v>Глибоцький ЦТКСЕУМ</v>
          </cell>
          <cell r="G23">
            <v>0</v>
          </cell>
          <cell r="H23">
            <v>0.0005740740740740741</v>
          </cell>
          <cell r="I23">
            <v>0</v>
          </cell>
          <cell r="J23">
            <v>1</v>
          </cell>
          <cell r="K23">
            <v>1</v>
          </cell>
          <cell r="L23">
            <v>0</v>
          </cell>
          <cell r="M23">
            <v>1</v>
          </cell>
          <cell r="N23">
            <v>0</v>
          </cell>
          <cell r="O23">
            <v>0</v>
          </cell>
          <cell r="P23">
            <v>3</v>
          </cell>
          <cell r="Q23">
            <v>0.0001736111111111111</v>
          </cell>
          <cell r="R23">
            <v>0.0007476851851851852</v>
          </cell>
        </row>
        <row r="24">
          <cell r="B24">
            <v>101</v>
          </cell>
          <cell r="C24" t="str">
            <v>Злий Олександр</v>
          </cell>
          <cell r="D24" t="str">
            <v>ІІІ</v>
          </cell>
          <cell r="E24" t="str">
            <v>Сокирянський район</v>
          </cell>
          <cell r="F24" t="str">
            <v>Сокирянський район</v>
          </cell>
          <cell r="G24">
            <v>0</v>
          </cell>
          <cell r="H24">
            <v>0.0005350694444444445</v>
          </cell>
          <cell r="I24">
            <v>0</v>
          </cell>
          <cell r="J24">
            <v>1</v>
          </cell>
          <cell r="K24">
            <v>0</v>
          </cell>
          <cell r="L24">
            <v>0</v>
          </cell>
          <cell r="M24">
            <v>0</v>
          </cell>
          <cell r="N24">
            <v>3</v>
          </cell>
          <cell r="O24">
            <v>0</v>
          </cell>
          <cell r="P24">
            <v>4</v>
          </cell>
          <cell r="Q24">
            <v>0.00023148148148148146</v>
          </cell>
          <cell r="R24">
            <v>0.000766550925925926</v>
          </cell>
        </row>
        <row r="25">
          <cell r="B25">
            <v>122</v>
          </cell>
          <cell r="C25" t="str">
            <v>Гросул Марін</v>
          </cell>
          <cell r="D25" t="str">
            <v>ІІІ</v>
          </cell>
          <cell r="E25" t="str">
            <v>Глибоцький район</v>
          </cell>
          <cell r="F25" t="str">
            <v>Глибоцький ЦТКСЕУМ</v>
          </cell>
          <cell r="G25">
            <v>0</v>
          </cell>
          <cell r="H25">
            <v>0.0005618055555555555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</v>
          </cell>
          <cell r="O25">
            <v>1</v>
          </cell>
          <cell r="P25">
            <v>4</v>
          </cell>
          <cell r="Q25">
            <v>0.00023148148148148146</v>
          </cell>
          <cell r="R25">
            <v>0.000793287037037037</v>
          </cell>
        </row>
        <row r="26">
          <cell r="B26">
            <v>124</v>
          </cell>
          <cell r="C26" t="str">
            <v>Кирчу Марін</v>
          </cell>
          <cell r="D26" t="str">
            <v>ІІІ</v>
          </cell>
          <cell r="E26" t="str">
            <v>Глибоцький район</v>
          </cell>
          <cell r="F26" t="str">
            <v>Глибоцький ЦТКСЕУМ</v>
          </cell>
          <cell r="G26">
            <v>0</v>
          </cell>
          <cell r="H26">
            <v>0.0005545138888888889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</v>
          </cell>
          <cell r="N26">
            <v>4</v>
          </cell>
          <cell r="O26">
            <v>1</v>
          </cell>
          <cell r="P26">
            <v>6</v>
          </cell>
          <cell r="Q26">
            <v>0.0003472222222222222</v>
          </cell>
          <cell r="R26">
            <v>0.0009017361111111111</v>
          </cell>
        </row>
        <row r="27">
          <cell r="B27">
            <v>24</v>
          </cell>
          <cell r="C27" t="str">
            <v>Русецький Костянтин</v>
          </cell>
          <cell r="D27" t="str">
            <v>ІІІ</v>
          </cell>
          <cell r="E27" t="str">
            <v>Новоселицький район</v>
          </cell>
          <cell r="F27" t="str">
            <v>Новоселицький РЦСТКЕУМ</v>
          </cell>
          <cell r="G27">
            <v>0</v>
          </cell>
          <cell r="H27">
            <v>0.000609375</v>
          </cell>
          <cell r="I27">
            <v>0</v>
          </cell>
          <cell r="J27">
            <v>0</v>
          </cell>
          <cell r="K27">
            <v>3</v>
          </cell>
          <cell r="L27">
            <v>0</v>
          </cell>
          <cell r="M27">
            <v>1</v>
          </cell>
          <cell r="N27">
            <v>1</v>
          </cell>
          <cell r="O27">
            <v>1</v>
          </cell>
          <cell r="P27">
            <v>6</v>
          </cell>
          <cell r="Q27">
            <v>0.0003472222222222222</v>
          </cell>
          <cell r="R27">
            <v>0.0009565972222222222</v>
          </cell>
        </row>
        <row r="28">
          <cell r="B28">
            <v>52</v>
          </cell>
          <cell r="C28" t="str">
            <v>Паламарюк Богдан</v>
          </cell>
          <cell r="D28" t="str">
            <v>ІІІ</v>
          </cell>
          <cell r="E28" t="str">
            <v>м.Чернівці</v>
          </cell>
          <cell r="F28" t="str">
            <v>м.Чернівці</v>
          </cell>
          <cell r="G28">
            <v>0</v>
          </cell>
          <cell r="H28">
            <v>0.000555787037037037</v>
          </cell>
          <cell r="I28">
            <v>0</v>
          </cell>
          <cell r="J28">
            <v>2</v>
          </cell>
          <cell r="K28">
            <v>3</v>
          </cell>
          <cell r="L28">
            <v>0</v>
          </cell>
          <cell r="M28">
            <v>1</v>
          </cell>
          <cell r="N28">
            <v>1</v>
          </cell>
          <cell r="O28">
            <v>0</v>
          </cell>
          <cell r="P28">
            <v>7</v>
          </cell>
          <cell r="Q28">
            <v>0.0004050925925925926</v>
          </cell>
          <cell r="R28">
            <v>0.0009608796296296297</v>
          </cell>
        </row>
        <row r="29">
          <cell r="B29">
            <v>115</v>
          </cell>
          <cell r="C29" t="str">
            <v>Бостан Андрій</v>
          </cell>
          <cell r="D29" t="str">
            <v>ІІІ</v>
          </cell>
          <cell r="E29" t="str">
            <v>Глибоцький район</v>
          </cell>
          <cell r="F29" t="str">
            <v>Глибоцький район</v>
          </cell>
          <cell r="G29">
            <v>0</v>
          </cell>
          <cell r="H29">
            <v>0.000502662037037037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8</v>
          </cell>
          <cell r="O29">
            <v>0</v>
          </cell>
          <cell r="P29">
            <v>8</v>
          </cell>
          <cell r="Q29">
            <v>0.0004629629629629629</v>
          </cell>
          <cell r="R29">
            <v>0.0009656249999999999</v>
          </cell>
        </row>
        <row r="30">
          <cell r="B30">
            <v>64</v>
          </cell>
          <cell r="C30" t="str">
            <v>Георгіу Давид</v>
          </cell>
          <cell r="D30" t="str">
            <v>ІІІ</v>
          </cell>
          <cell r="E30" t="str">
            <v>Герцаївський район</v>
          </cell>
          <cell r="F30" t="str">
            <v>Герцаївський район</v>
          </cell>
          <cell r="G30">
            <v>0</v>
          </cell>
          <cell r="H30">
            <v>0.0005133101851851851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</v>
          </cell>
          <cell r="N30">
            <v>7</v>
          </cell>
          <cell r="O30">
            <v>0</v>
          </cell>
          <cell r="P30">
            <v>8</v>
          </cell>
          <cell r="Q30">
            <v>0.0004629629629629629</v>
          </cell>
          <cell r="R30">
            <v>0.000976273148148148</v>
          </cell>
        </row>
        <row r="31">
          <cell r="B31">
            <v>134</v>
          </cell>
          <cell r="C31" t="str">
            <v>Чекман Максим</v>
          </cell>
          <cell r="D31" t="str">
            <v>ІІІ</v>
          </cell>
          <cell r="E31" t="str">
            <v>м.Чернвці</v>
          </cell>
          <cell r="F31" t="str">
            <v>ОЦТКЕУМ</v>
          </cell>
          <cell r="G31">
            <v>0</v>
          </cell>
          <cell r="H31">
            <v>0.0004895833333333333</v>
          </cell>
          <cell r="I31">
            <v>0</v>
          </cell>
          <cell r="J31">
            <v>0</v>
          </cell>
          <cell r="K31">
            <v>5</v>
          </cell>
          <cell r="L31">
            <v>0</v>
          </cell>
          <cell r="M31">
            <v>4</v>
          </cell>
          <cell r="N31">
            <v>1</v>
          </cell>
          <cell r="O31">
            <v>0</v>
          </cell>
          <cell r="P31">
            <v>10</v>
          </cell>
          <cell r="Q31">
            <v>0.0005787037037037037</v>
          </cell>
          <cell r="R31">
            <v>0.0010682870370370369</v>
          </cell>
        </row>
        <row r="32">
          <cell r="B32">
            <v>53</v>
          </cell>
          <cell r="C32" t="str">
            <v>Король Максим</v>
          </cell>
          <cell r="D32" t="str">
            <v>ІІІ</v>
          </cell>
          <cell r="E32" t="str">
            <v>м.Чернівці</v>
          </cell>
          <cell r="F32" t="str">
            <v>м.Чернівці</v>
          </cell>
          <cell r="G32">
            <v>0</v>
          </cell>
          <cell r="H32">
            <v>0.0005211805555555557</v>
          </cell>
          <cell r="I32">
            <v>5</v>
          </cell>
          <cell r="J32">
            <v>0</v>
          </cell>
          <cell r="K32">
            <v>2</v>
          </cell>
          <cell r="L32">
            <v>0</v>
          </cell>
          <cell r="M32">
            <v>2</v>
          </cell>
          <cell r="N32">
            <v>1</v>
          </cell>
          <cell r="O32">
            <v>0</v>
          </cell>
          <cell r="P32">
            <v>10</v>
          </cell>
          <cell r="Q32">
            <v>0.0005787037037037037</v>
          </cell>
          <cell r="R32">
            <v>0.0010998842592592592</v>
          </cell>
        </row>
        <row r="33">
          <cell r="B33">
            <v>63</v>
          </cell>
          <cell r="C33" t="str">
            <v>Тутунару Михайло</v>
          </cell>
          <cell r="D33" t="str">
            <v>ІІІ</v>
          </cell>
          <cell r="E33" t="str">
            <v>Герцаївський район</v>
          </cell>
          <cell r="F33" t="str">
            <v>Герцаївський район</v>
          </cell>
          <cell r="G33">
            <v>0</v>
          </cell>
          <cell r="H33">
            <v>0.0006621527777777779</v>
          </cell>
          <cell r="I33">
            <v>0</v>
          </cell>
          <cell r="J33">
            <v>1</v>
          </cell>
          <cell r="K33">
            <v>3</v>
          </cell>
          <cell r="L33">
            <v>0</v>
          </cell>
          <cell r="M33">
            <v>0</v>
          </cell>
          <cell r="N33">
            <v>4</v>
          </cell>
          <cell r="O33">
            <v>0</v>
          </cell>
          <cell r="P33">
            <v>8</v>
          </cell>
          <cell r="Q33">
            <v>0.0004629629629629629</v>
          </cell>
          <cell r="R33">
            <v>0.0011251157407407408</v>
          </cell>
        </row>
        <row r="34">
          <cell r="B34">
            <v>12</v>
          </cell>
          <cell r="C34" t="str">
            <v>Гульпе Олексій</v>
          </cell>
          <cell r="D34" t="str">
            <v>КМС</v>
          </cell>
          <cell r="E34" t="str">
            <v>Новоселицький район</v>
          </cell>
          <cell r="F34" t="str">
            <v>Новоселицький район</v>
          </cell>
          <cell r="G34">
            <v>0</v>
          </cell>
          <cell r="H34">
            <v>0.000548611111111111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10</v>
          </cell>
          <cell r="O34">
            <v>0</v>
          </cell>
          <cell r="P34">
            <v>10</v>
          </cell>
          <cell r="Q34">
            <v>0.0005787037037037037</v>
          </cell>
          <cell r="R34">
            <v>0.0011273148148148147</v>
          </cell>
        </row>
        <row r="35">
          <cell r="B35">
            <v>51</v>
          </cell>
          <cell r="C35" t="str">
            <v>Думитрович Василь</v>
          </cell>
          <cell r="D35" t="str">
            <v>ІІІ</v>
          </cell>
          <cell r="E35" t="str">
            <v>м.Чернівці</v>
          </cell>
          <cell r="F35" t="str">
            <v>м.Чернівці</v>
          </cell>
          <cell r="G35">
            <v>0</v>
          </cell>
          <cell r="H35">
            <v>0.0005680555555555555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10</v>
          </cell>
          <cell r="O35">
            <v>0</v>
          </cell>
          <cell r="P35">
            <v>10</v>
          </cell>
          <cell r="Q35">
            <v>0.0005787037037037037</v>
          </cell>
          <cell r="R35">
            <v>0.0011467592592592593</v>
          </cell>
        </row>
        <row r="36">
          <cell r="B36">
            <v>132</v>
          </cell>
          <cell r="C36" t="str">
            <v>Драганюк Андрій</v>
          </cell>
          <cell r="D36" t="str">
            <v>ІІІ</v>
          </cell>
          <cell r="E36" t="str">
            <v>м.Чернвці</v>
          </cell>
          <cell r="F36" t="str">
            <v>ОЦТКЕУМ</v>
          </cell>
          <cell r="G36">
            <v>0</v>
          </cell>
          <cell r="H36">
            <v>0.0005818287037037038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10</v>
          </cell>
          <cell r="O36">
            <v>0</v>
          </cell>
          <cell r="P36">
            <v>10</v>
          </cell>
          <cell r="Q36">
            <v>0.0005787037037037037</v>
          </cell>
          <cell r="R36">
            <v>0.0011605324074074074</v>
          </cell>
        </row>
        <row r="37">
          <cell r="B37">
            <v>36</v>
          </cell>
          <cell r="C37" t="str">
            <v>Ончуленко Микола</v>
          </cell>
          <cell r="D37" t="str">
            <v>ІІІ</v>
          </cell>
          <cell r="E37" t="str">
            <v>Сторожинецький район</v>
          </cell>
          <cell r="F37" t="str">
            <v>Сторожинецький район</v>
          </cell>
          <cell r="G37">
            <v>0</v>
          </cell>
          <cell r="H37">
            <v>0.0005300925925925925</v>
          </cell>
          <cell r="I37">
            <v>0</v>
          </cell>
          <cell r="J37">
            <v>0</v>
          </cell>
          <cell r="K37">
            <v>10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  <cell r="P37">
            <v>11</v>
          </cell>
          <cell r="Q37">
            <v>0.000636574074074074</v>
          </cell>
          <cell r="R37">
            <v>0.0011666666666666665</v>
          </cell>
        </row>
        <row r="38">
          <cell r="B38">
            <v>23</v>
          </cell>
          <cell r="C38" t="str">
            <v>Дуляк Дорін</v>
          </cell>
          <cell r="D38" t="str">
            <v>ІІІ</v>
          </cell>
          <cell r="E38" t="str">
            <v>Новоселицький район</v>
          </cell>
          <cell r="F38" t="str">
            <v>Новоселицький РЦСТКЕУМ</v>
          </cell>
          <cell r="G38">
            <v>0</v>
          </cell>
          <cell r="H38">
            <v>0.0007043981481481481</v>
          </cell>
          <cell r="I38">
            <v>0</v>
          </cell>
          <cell r="J38">
            <v>0</v>
          </cell>
          <cell r="K38">
            <v>4</v>
          </cell>
          <cell r="L38">
            <v>0</v>
          </cell>
          <cell r="M38">
            <v>3</v>
          </cell>
          <cell r="N38">
            <v>2</v>
          </cell>
          <cell r="O38">
            <v>0</v>
          </cell>
          <cell r="P38">
            <v>9</v>
          </cell>
          <cell r="Q38">
            <v>0.0005208333333333333</v>
          </cell>
          <cell r="R38">
            <v>0.0012252314814814814</v>
          </cell>
        </row>
        <row r="39">
          <cell r="B39">
            <v>131</v>
          </cell>
          <cell r="C39" t="str">
            <v>Островський Владислав</v>
          </cell>
          <cell r="D39" t="str">
            <v>ІІІ</v>
          </cell>
          <cell r="E39" t="str">
            <v>м.Чернвці</v>
          </cell>
          <cell r="F39" t="str">
            <v>ОЦТКЕУМ</v>
          </cell>
          <cell r="G39">
            <v>0</v>
          </cell>
          <cell r="H39">
            <v>0.00047546296296296296</v>
          </cell>
          <cell r="I39">
            <v>0</v>
          </cell>
          <cell r="J39">
            <v>0</v>
          </cell>
          <cell r="K39">
            <v>4</v>
          </cell>
          <cell r="L39">
            <v>0</v>
          </cell>
          <cell r="M39">
            <v>3</v>
          </cell>
          <cell r="N39">
            <v>6</v>
          </cell>
          <cell r="O39">
            <v>0</v>
          </cell>
          <cell r="P39">
            <v>13</v>
          </cell>
          <cell r="Q39">
            <v>0.0007523148148148147</v>
          </cell>
          <cell r="R39">
            <v>0.0012277777777777777</v>
          </cell>
        </row>
        <row r="40">
          <cell r="B40">
            <v>22</v>
          </cell>
          <cell r="C40" t="str">
            <v>Гріцунік Іван</v>
          </cell>
          <cell r="D40" t="str">
            <v>ІІІ</v>
          </cell>
          <cell r="E40" t="str">
            <v>Новоселицький район</v>
          </cell>
          <cell r="F40" t="str">
            <v>Новоселицький РЦСТКЕУМ</v>
          </cell>
          <cell r="G40">
            <v>0</v>
          </cell>
          <cell r="H40">
            <v>0.0005239583333333334</v>
          </cell>
          <cell r="I40">
            <v>0</v>
          </cell>
          <cell r="J40">
            <v>5</v>
          </cell>
          <cell r="K40">
            <v>3</v>
          </cell>
          <cell r="L40">
            <v>0</v>
          </cell>
          <cell r="M40">
            <v>2</v>
          </cell>
          <cell r="N40">
            <v>3</v>
          </cell>
          <cell r="O40">
            <v>0</v>
          </cell>
          <cell r="P40">
            <v>13</v>
          </cell>
          <cell r="Q40">
            <v>0.0007523148148148147</v>
          </cell>
          <cell r="R40">
            <v>0.0012762731481481481</v>
          </cell>
        </row>
        <row r="41">
          <cell r="B41">
            <v>142</v>
          </cell>
          <cell r="C41" t="str">
            <v>Кирилюк Олександр</v>
          </cell>
          <cell r="D41" t="str">
            <v>III</v>
          </cell>
          <cell r="E41" t="str">
            <v>Кельменецький район</v>
          </cell>
          <cell r="F41" t="str">
            <v>Кельменецький район</v>
          </cell>
          <cell r="G41">
            <v>0</v>
          </cell>
          <cell r="H41">
            <v>0.0007310185185185184</v>
          </cell>
          <cell r="I41">
            <v>5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</v>
          </cell>
          <cell r="O41">
            <v>0</v>
          </cell>
          <cell r="P41">
            <v>11</v>
          </cell>
          <cell r="Q41">
            <v>0.000636574074074074</v>
          </cell>
          <cell r="R41">
            <v>0.0013675925925925926</v>
          </cell>
        </row>
        <row r="42">
          <cell r="B42">
            <v>102</v>
          </cell>
          <cell r="C42" t="str">
            <v>Кирилюк Ігор</v>
          </cell>
          <cell r="D42" t="str">
            <v>ІІІ</v>
          </cell>
          <cell r="E42" t="str">
            <v>Сокирянський район</v>
          </cell>
          <cell r="F42" t="str">
            <v>Сокирянський район</v>
          </cell>
          <cell r="G42">
            <v>0</v>
          </cell>
          <cell r="H42">
            <v>0.0006206018518518518</v>
          </cell>
          <cell r="I42">
            <v>0</v>
          </cell>
          <cell r="J42">
            <v>0</v>
          </cell>
          <cell r="K42">
            <v>4</v>
          </cell>
          <cell r="L42">
            <v>0</v>
          </cell>
          <cell r="M42">
            <v>0</v>
          </cell>
          <cell r="N42">
            <v>8</v>
          </cell>
          <cell r="O42">
            <v>1</v>
          </cell>
          <cell r="P42">
            <v>13</v>
          </cell>
          <cell r="Q42">
            <v>0.0007523148148148147</v>
          </cell>
          <cell r="R42">
            <v>0.0013729166666666664</v>
          </cell>
        </row>
        <row r="43">
          <cell r="B43">
            <v>84</v>
          </cell>
          <cell r="C43" t="str">
            <v>Кочерган Назар</v>
          </cell>
          <cell r="D43" t="str">
            <v>ІІІ</v>
          </cell>
          <cell r="E43" t="str">
            <v>Путильський район</v>
          </cell>
          <cell r="F43" t="str">
            <v>Путильський район</v>
          </cell>
          <cell r="G43">
            <v>0</v>
          </cell>
          <cell r="H43">
            <v>0.000538425925925926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10</v>
          </cell>
          <cell r="O43">
            <v>5</v>
          </cell>
          <cell r="P43">
            <v>15</v>
          </cell>
          <cell r="Q43">
            <v>0.0008680555555555555</v>
          </cell>
          <cell r="R43">
            <v>0.0014064814814814816</v>
          </cell>
        </row>
        <row r="44">
          <cell r="B44">
            <v>21</v>
          </cell>
          <cell r="C44" t="str">
            <v>Ністрян Олександр</v>
          </cell>
          <cell r="D44" t="str">
            <v>ІІ</v>
          </cell>
          <cell r="E44" t="str">
            <v>Новоселицький район</v>
          </cell>
          <cell r="F44" t="str">
            <v>Новоселицький РЦСТКЕУМ</v>
          </cell>
          <cell r="G44">
            <v>0</v>
          </cell>
          <cell r="H44">
            <v>0.0005503472222222221</v>
          </cell>
          <cell r="I44">
            <v>0</v>
          </cell>
          <cell r="J44">
            <v>6</v>
          </cell>
          <cell r="K44">
            <v>0</v>
          </cell>
          <cell r="L44">
            <v>0</v>
          </cell>
          <cell r="M44">
            <v>0</v>
          </cell>
          <cell r="N44">
            <v>9</v>
          </cell>
          <cell r="O44">
            <v>0</v>
          </cell>
          <cell r="P44">
            <v>15</v>
          </cell>
          <cell r="Q44">
            <v>0.0008680555555555555</v>
          </cell>
          <cell r="R44">
            <v>0.0014184027777777775</v>
          </cell>
        </row>
        <row r="45">
          <cell r="B45">
            <v>141</v>
          </cell>
          <cell r="C45" t="str">
            <v>Геленюк Василь</v>
          </cell>
          <cell r="D45" t="str">
            <v>III</v>
          </cell>
          <cell r="E45" t="str">
            <v>Кельменецький район</v>
          </cell>
          <cell r="F45" t="str">
            <v>Кельменецький район</v>
          </cell>
          <cell r="G45">
            <v>0</v>
          </cell>
          <cell r="H45">
            <v>0.0007253472222222223</v>
          </cell>
          <cell r="I45">
            <v>5</v>
          </cell>
          <cell r="J45">
            <v>0</v>
          </cell>
          <cell r="K45">
            <v>5</v>
          </cell>
          <cell r="L45">
            <v>0</v>
          </cell>
          <cell r="M45">
            <v>1</v>
          </cell>
          <cell r="N45">
            <v>0</v>
          </cell>
          <cell r="O45">
            <v>1</v>
          </cell>
          <cell r="P45">
            <v>12</v>
          </cell>
          <cell r="Q45">
            <v>0.0006944444444444444</v>
          </cell>
          <cell r="R45">
            <v>0.0014197916666666666</v>
          </cell>
        </row>
        <row r="46">
          <cell r="B46">
            <v>121</v>
          </cell>
          <cell r="C46" t="str">
            <v>Павел Петро</v>
          </cell>
          <cell r="D46" t="str">
            <v>ІІІ</v>
          </cell>
          <cell r="E46" t="str">
            <v>Глибоцький район</v>
          </cell>
          <cell r="F46" t="str">
            <v>Глибоцький ЦТКСЕУМ</v>
          </cell>
          <cell r="G46">
            <v>0</v>
          </cell>
          <cell r="H46">
            <v>0.0005061342592592592</v>
          </cell>
          <cell r="I46">
            <v>0</v>
          </cell>
          <cell r="J46">
            <v>5</v>
          </cell>
          <cell r="K46">
            <v>2</v>
          </cell>
          <cell r="L46">
            <v>0</v>
          </cell>
          <cell r="M46">
            <v>0</v>
          </cell>
          <cell r="N46">
            <v>8</v>
          </cell>
          <cell r="O46">
            <v>1</v>
          </cell>
          <cell r="P46">
            <v>16</v>
          </cell>
          <cell r="Q46">
            <v>0.0009259259259259259</v>
          </cell>
          <cell r="R46">
            <v>0.001432060185185185</v>
          </cell>
        </row>
        <row r="47">
          <cell r="B47">
            <v>81</v>
          </cell>
          <cell r="C47" t="str">
            <v>Євдощак Дмитро</v>
          </cell>
          <cell r="D47" t="str">
            <v>ІІІ</v>
          </cell>
          <cell r="E47" t="str">
            <v>Путильський район</v>
          </cell>
          <cell r="F47" t="str">
            <v>Путильський район</v>
          </cell>
          <cell r="G47">
            <v>0</v>
          </cell>
          <cell r="H47">
            <v>0.0006422453703703704</v>
          </cell>
          <cell r="I47">
            <v>0</v>
          </cell>
          <cell r="J47">
            <v>0</v>
          </cell>
          <cell r="K47">
            <v>6</v>
          </cell>
          <cell r="L47">
            <v>0</v>
          </cell>
          <cell r="M47">
            <v>5</v>
          </cell>
          <cell r="N47">
            <v>3</v>
          </cell>
          <cell r="O47">
            <v>1</v>
          </cell>
          <cell r="P47">
            <v>15</v>
          </cell>
          <cell r="Q47">
            <v>0.0008680555555555555</v>
          </cell>
          <cell r="R47">
            <v>0.0015103009259259258</v>
          </cell>
        </row>
        <row r="48">
          <cell r="B48">
            <v>35</v>
          </cell>
          <cell r="C48" t="str">
            <v>Іванищук Андрій</v>
          </cell>
          <cell r="D48" t="str">
            <v>ІІІ</v>
          </cell>
          <cell r="E48" t="str">
            <v>Сторожинецький район</v>
          </cell>
          <cell r="F48" t="str">
            <v>Сторожинецький район</v>
          </cell>
          <cell r="G48">
            <v>0</v>
          </cell>
          <cell r="H48">
            <v>0.000545949074074074</v>
          </cell>
          <cell r="I48">
            <v>5</v>
          </cell>
          <cell r="J48">
            <v>0</v>
          </cell>
          <cell r="K48">
            <v>0</v>
          </cell>
          <cell r="L48">
            <v>0</v>
          </cell>
          <cell r="M48">
            <v>1</v>
          </cell>
          <cell r="N48">
            <v>10</v>
          </cell>
          <cell r="O48">
            <v>1</v>
          </cell>
          <cell r="P48">
            <v>17</v>
          </cell>
          <cell r="Q48">
            <v>0.0009837962962962962</v>
          </cell>
          <cell r="R48">
            <v>0.0015297453703703701</v>
          </cell>
        </row>
        <row r="49">
          <cell r="B49">
            <v>42</v>
          </cell>
          <cell r="C49" t="str">
            <v>Янковський Владислав</v>
          </cell>
          <cell r="D49" t="str">
            <v>ІІІ</v>
          </cell>
          <cell r="E49" t="str">
            <v>Вижницький район</v>
          </cell>
          <cell r="F49" t="str">
            <v>Вижницький район</v>
          </cell>
          <cell r="G49">
            <v>0</v>
          </cell>
          <cell r="H49">
            <v>0.000657175925925926</v>
          </cell>
          <cell r="I49">
            <v>5</v>
          </cell>
          <cell r="J49">
            <v>1</v>
          </cell>
          <cell r="K49">
            <v>4</v>
          </cell>
          <cell r="L49">
            <v>0</v>
          </cell>
          <cell r="M49">
            <v>3</v>
          </cell>
          <cell r="N49">
            <v>3</v>
          </cell>
          <cell r="O49">
            <v>1</v>
          </cell>
          <cell r="P49">
            <v>17</v>
          </cell>
          <cell r="Q49">
            <v>0.0009837962962962962</v>
          </cell>
          <cell r="R49">
            <v>0.001640972222222222</v>
          </cell>
        </row>
        <row r="50">
          <cell r="B50">
            <v>105</v>
          </cell>
          <cell r="C50" t="str">
            <v>Колєснік Олександр</v>
          </cell>
          <cell r="D50" t="str">
            <v>ІІІ</v>
          </cell>
          <cell r="E50" t="str">
            <v>Сокирянський район</v>
          </cell>
          <cell r="F50" t="str">
            <v>Сокирянський район</v>
          </cell>
          <cell r="G50">
            <v>0</v>
          </cell>
          <cell r="H50">
            <v>0.0004950231481481482</v>
          </cell>
          <cell r="I50">
            <v>0</v>
          </cell>
          <cell r="J50">
            <v>5</v>
          </cell>
          <cell r="K50">
            <v>6</v>
          </cell>
          <cell r="L50">
            <v>0</v>
          </cell>
          <cell r="M50">
            <v>1</v>
          </cell>
          <cell r="N50">
            <v>10</v>
          </cell>
          <cell r="O50">
            <v>0</v>
          </cell>
          <cell r="P50">
            <v>22</v>
          </cell>
          <cell r="Q50">
            <v>0.001273148148148148</v>
          </cell>
          <cell r="R50">
            <v>0.0017681712962962963</v>
          </cell>
        </row>
        <row r="51">
          <cell r="B51">
            <v>41</v>
          </cell>
          <cell r="C51" t="str">
            <v>Пасецький Владислав</v>
          </cell>
          <cell r="D51" t="str">
            <v>ІІІ</v>
          </cell>
          <cell r="E51" t="str">
            <v>Вижницький район</v>
          </cell>
          <cell r="F51" t="str">
            <v>Вижницький район</v>
          </cell>
          <cell r="G51">
            <v>0</v>
          </cell>
          <cell r="H51">
            <v>0.0008306712962962963</v>
          </cell>
          <cell r="I51">
            <v>5</v>
          </cell>
          <cell r="J51">
            <v>0</v>
          </cell>
          <cell r="K51">
            <v>10</v>
          </cell>
          <cell r="L51">
            <v>0</v>
          </cell>
          <cell r="M51">
            <v>5</v>
          </cell>
          <cell r="N51">
            <v>2</v>
          </cell>
          <cell r="O51">
            <v>1</v>
          </cell>
          <cell r="P51">
            <v>23</v>
          </cell>
          <cell r="Q51">
            <v>0.0013310185185185185</v>
          </cell>
          <cell r="R51">
            <v>0.0021616898148148146</v>
          </cell>
        </row>
        <row r="52">
          <cell r="B52">
            <v>86</v>
          </cell>
          <cell r="C52" t="str">
            <v>Поляк Михайло</v>
          </cell>
          <cell r="D52" t="str">
            <v>ІІІ</v>
          </cell>
          <cell r="E52" t="str">
            <v>Путильський район</v>
          </cell>
          <cell r="F52" t="str">
            <v>Путильський район</v>
          </cell>
          <cell r="G52">
            <v>0</v>
          </cell>
          <cell r="H52">
            <v>0.0006288194444444444</v>
          </cell>
          <cell r="I52">
            <v>5</v>
          </cell>
          <cell r="J52">
            <v>6</v>
          </cell>
          <cell r="K52">
            <v>6</v>
          </cell>
          <cell r="L52">
            <v>0</v>
          </cell>
          <cell r="M52">
            <v>2</v>
          </cell>
          <cell r="N52">
            <v>8</v>
          </cell>
          <cell r="O52">
            <v>0</v>
          </cell>
          <cell r="P52">
            <v>27</v>
          </cell>
          <cell r="Q52">
            <v>0.0015624999999999999</v>
          </cell>
          <cell r="R52">
            <v>0.0021913194444444445</v>
          </cell>
        </row>
        <row r="53">
          <cell r="B53">
            <v>82</v>
          </cell>
          <cell r="C53" t="str">
            <v>Поляк Євген</v>
          </cell>
          <cell r="D53" t="str">
            <v>ІІІ</v>
          </cell>
          <cell r="E53" t="str">
            <v>Путильський район</v>
          </cell>
          <cell r="F53" t="str">
            <v>Путильський район</v>
          </cell>
          <cell r="G53">
            <v>0</v>
          </cell>
          <cell r="H53">
            <v>0.0005219907407407407</v>
          </cell>
          <cell r="I53">
            <v>0</v>
          </cell>
          <cell r="J53">
            <v>5</v>
          </cell>
          <cell r="K53">
            <v>10</v>
          </cell>
          <cell r="L53">
            <v>0</v>
          </cell>
          <cell r="M53">
            <v>3</v>
          </cell>
          <cell r="N53">
            <v>10</v>
          </cell>
          <cell r="O53">
            <v>1</v>
          </cell>
          <cell r="P53">
            <v>29</v>
          </cell>
          <cell r="Q53">
            <v>0.0016782407407407406</v>
          </cell>
          <cell r="R53">
            <v>0.0022002314814814814</v>
          </cell>
        </row>
        <row r="54">
          <cell r="B54">
            <v>143</v>
          </cell>
          <cell r="C54" t="str">
            <v>Бамбуляк Владислав</v>
          </cell>
          <cell r="D54" t="str">
            <v>III</v>
          </cell>
          <cell r="E54" t="str">
            <v>Кельменецький район</v>
          </cell>
          <cell r="F54" t="str">
            <v>Кельменецький район</v>
          </cell>
          <cell r="G54">
            <v>0</v>
          </cell>
          <cell r="H54">
            <v>0.000755787037037037</v>
          </cell>
          <cell r="I54">
            <v>5</v>
          </cell>
          <cell r="J54">
            <v>7</v>
          </cell>
          <cell r="K54">
            <v>9</v>
          </cell>
          <cell r="L54">
            <v>0</v>
          </cell>
          <cell r="M54">
            <v>2</v>
          </cell>
          <cell r="N54">
            <v>1</v>
          </cell>
          <cell r="O54">
            <v>1</v>
          </cell>
          <cell r="P54">
            <v>25</v>
          </cell>
          <cell r="Q54">
            <v>0.0014467592592592592</v>
          </cell>
          <cell r="R54">
            <v>0.002202546296296296</v>
          </cell>
        </row>
        <row r="55">
          <cell r="B55">
            <v>144</v>
          </cell>
          <cell r="C55" t="str">
            <v>Гричанюк Данієль</v>
          </cell>
          <cell r="D55" t="str">
            <v>III</v>
          </cell>
          <cell r="E55" t="str">
            <v>Кельменецький район</v>
          </cell>
          <cell r="F55" t="str">
            <v>Кельменецький район</v>
          </cell>
          <cell r="G55">
            <v>0</v>
          </cell>
          <cell r="H55">
            <v>0.0006201388888888889</v>
          </cell>
          <cell r="I55">
            <v>5</v>
          </cell>
          <cell r="J55">
            <v>5</v>
          </cell>
          <cell r="K55">
            <v>10</v>
          </cell>
          <cell r="L55">
            <v>0</v>
          </cell>
          <cell r="M55">
            <v>2</v>
          </cell>
          <cell r="N55">
            <v>0</v>
          </cell>
          <cell r="O55">
            <v>6</v>
          </cell>
          <cell r="P55">
            <v>28</v>
          </cell>
          <cell r="Q55">
            <v>0.0016203703703703703</v>
          </cell>
          <cell r="R55">
            <v>0.0022405092592592594</v>
          </cell>
        </row>
        <row r="56">
          <cell r="B56">
            <v>133</v>
          </cell>
          <cell r="C56" t="str">
            <v>Артеменко Микола</v>
          </cell>
          <cell r="D56" t="str">
            <v>ІІІ</v>
          </cell>
          <cell r="E56" t="str">
            <v>м.Чернвці</v>
          </cell>
          <cell r="F56" t="str">
            <v>ОЦТКЕУМ</v>
          </cell>
          <cell r="G56">
            <v>0</v>
          </cell>
          <cell r="H56">
            <v>0.0007454861111111109</v>
          </cell>
          <cell r="I56">
            <v>0</v>
          </cell>
          <cell r="J56">
            <v>3</v>
          </cell>
          <cell r="K56">
            <v>3</v>
          </cell>
          <cell r="L56">
            <v>10</v>
          </cell>
          <cell r="M56">
            <v>1</v>
          </cell>
          <cell r="N56">
            <v>10</v>
          </cell>
          <cell r="O56">
            <v>0</v>
          </cell>
          <cell r="P56">
            <v>27</v>
          </cell>
          <cell r="Q56">
            <v>0.0015624999999999999</v>
          </cell>
          <cell r="R56">
            <v>0.002307986111111111</v>
          </cell>
        </row>
        <row r="57">
          <cell r="B57">
            <v>43</v>
          </cell>
          <cell r="C57" t="str">
            <v>Гнатюк Максим</v>
          </cell>
          <cell r="D57" t="str">
            <v>ІІІ</v>
          </cell>
          <cell r="E57" t="str">
            <v>Вижницький район</v>
          </cell>
          <cell r="F57" t="str">
            <v>Вижницький район</v>
          </cell>
          <cell r="G57">
            <v>0</v>
          </cell>
          <cell r="H57">
            <v>0.001004976851851852</v>
          </cell>
          <cell r="I57">
            <v>0</v>
          </cell>
          <cell r="J57">
            <v>10</v>
          </cell>
          <cell r="K57">
            <v>10</v>
          </cell>
          <cell r="L57">
            <v>10</v>
          </cell>
          <cell r="M57">
            <v>7</v>
          </cell>
          <cell r="N57">
            <v>4</v>
          </cell>
          <cell r="O57">
            <v>1</v>
          </cell>
          <cell r="P57">
            <v>42</v>
          </cell>
          <cell r="Q57">
            <v>0.002430555555555555</v>
          </cell>
          <cell r="R57">
            <v>0.003435532407407407</v>
          </cell>
        </row>
        <row r="58">
          <cell r="B58">
            <v>44</v>
          </cell>
          <cell r="C58" t="str">
            <v>Карпов Сергій</v>
          </cell>
          <cell r="D58" t="str">
            <v>ІІІ</v>
          </cell>
          <cell r="E58" t="str">
            <v>Вижницький район</v>
          </cell>
          <cell r="F58" t="str">
            <v>Вижницький район</v>
          </cell>
          <cell r="G58">
            <v>0</v>
          </cell>
          <cell r="H58">
            <v>0.0008798611111111111</v>
          </cell>
          <cell r="I58">
            <v>5</v>
          </cell>
          <cell r="J58">
            <v>10</v>
          </cell>
          <cell r="K58">
            <v>10</v>
          </cell>
          <cell r="L58">
            <v>0</v>
          </cell>
          <cell r="M58">
            <v>10</v>
          </cell>
          <cell r="N58">
            <v>10</v>
          </cell>
          <cell r="O58">
            <v>1</v>
          </cell>
          <cell r="P58">
            <v>46</v>
          </cell>
          <cell r="Q58">
            <v>0.002662037037037037</v>
          </cell>
          <cell r="R58">
            <v>0.003541898148148148</v>
          </cell>
        </row>
        <row r="59">
          <cell r="B59" t="str">
            <v>Головний суддя _________________Кілінський О.І.</v>
          </cell>
        </row>
      </sheetData>
      <sheetData sheetId="15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  <cell r="J1" t="str">
            <v>ФСТ</v>
          </cell>
        </row>
        <row r="2">
          <cell r="A2">
            <v>10</v>
          </cell>
          <cell r="C2" t="str">
            <v>Новоселицький район</v>
          </cell>
          <cell r="D2" t="str">
            <v>Новоселицький район</v>
          </cell>
        </row>
        <row r="3">
          <cell r="A3">
            <v>11</v>
          </cell>
          <cell r="B3" t="str">
            <v>Урсой Олег</v>
          </cell>
          <cell r="C3" t="str">
            <v>Новоселицький район</v>
          </cell>
          <cell r="D3" t="str">
            <v>Новоселицький район</v>
          </cell>
          <cell r="F3">
            <v>35411</v>
          </cell>
          <cell r="G3" t="str">
            <v>КМС</v>
          </cell>
          <cell r="I3" t="str">
            <v>Гульпе В.В.</v>
          </cell>
        </row>
        <row r="4">
          <cell r="A4">
            <v>12</v>
          </cell>
          <cell r="B4" t="str">
            <v>Гульпе Олексій</v>
          </cell>
          <cell r="C4" t="str">
            <v>Новоселицький район</v>
          </cell>
          <cell r="D4" t="str">
            <v>Новоселицький район</v>
          </cell>
          <cell r="F4">
            <v>35429</v>
          </cell>
          <cell r="G4" t="str">
            <v>КМС</v>
          </cell>
          <cell r="I4" t="str">
            <v>Гульпе В.В.</v>
          </cell>
        </row>
        <row r="5">
          <cell r="A5">
            <v>13</v>
          </cell>
          <cell r="B5" t="str">
            <v>Штефанеса Дмитро</v>
          </cell>
          <cell r="C5" t="str">
            <v>Новоселицький район</v>
          </cell>
          <cell r="D5" t="str">
            <v>Новоселицький район</v>
          </cell>
          <cell r="F5">
            <v>35387</v>
          </cell>
          <cell r="G5" t="str">
            <v>ІІ</v>
          </cell>
          <cell r="I5" t="str">
            <v>Гульпе В.В.</v>
          </cell>
        </row>
        <row r="6">
          <cell r="A6">
            <v>14</v>
          </cell>
          <cell r="B6" t="str">
            <v>Савка Андрій</v>
          </cell>
          <cell r="C6" t="str">
            <v>Новоселицький район</v>
          </cell>
          <cell r="D6" t="str">
            <v>Новоселицький район</v>
          </cell>
          <cell r="F6">
            <v>36138</v>
          </cell>
          <cell r="G6" t="str">
            <v>ІІ</v>
          </cell>
          <cell r="I6" t="str">
            <v>Злей Г.М.</v>
          </cell>
        </row>
        <row r="7">
          <cell r="A7">
            <v>15</v>
          </cell>
          <cell r="B7" t="str">
            <v>Роман Кароліна</v>
          </cell>
          <cell r="C7" t="str">
            <v>Новоселицький район</v>
          </cell>
          <cell r="D7" t="str">
            <v>Новоселицький район</v>
          </cell>
          <cell r="F7">
            <v>35996</v>
          </cell>
          <cell r="G7" t="str">
            <v>ІІІ</v>
          </cell>
          <cell r="I7" t="str">
            <v>Гульпе В.В.</v>
          </cell>
        </row>
        <row r="8">
          <cell r="A8">
            <v>16</v>
          </cell>
          <cell r="B8" t="str">
            <v>Гузун Олена</v>
          </cell>
          <cell r="C8" t="str">
            <v>Новоселицький район</v>
          </cell>
          <cell r="D8" t="str">
            <v>Новоселицький район</v>
          </cell>
          <cell r="F8">
            <v>35761</v>
          </cell>
          <cell r="G8" t="str">
            <v>ІІІ</v>
          </cell>
          <cell r="I8" t="str">
            <v>Гульпе В.В.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  <cell r="C12" t="str">
            <v>Новоселицький РЦСТКЕУМ</v>
          </cell>
          <cell r="D12" t="str">
            <v>Новоселицький район</v>
          </cell>
        </row>
        <row r="13">
          <cell r="A13">
            <v>21</v>
          </cell>
          <cell r="B13" t="str">
            <v>Ністрян Олександр</v>
          </cell>
          <cell r="C13" t="str">
            <v>Новоселицький РЦСТКЕУМ</v>
          </cell>
          <cell r="D13" t="str">
            <v>Новоселицький район</v>
          </cell>
          <cell r="F13">
            <v>35738</v>
          </cell>
          <cell r="G13" t="str">
            <v>ІІ</v>
          </cell>
          <cell r="I13" t="str">
            <v>Злей Г.М.</v>
          </cell>
        </row>
        <row r="14">
          <cell r="A14">
            <v>22</v>
          </cell>
          <cell r="B14" t="str">
            <v>Гріцунік Іван</v>
          </cell>
          <cell r="C14" t="str">
            <v>Новоселицький РЦСТКЕУМ</v>
          </cell>
          <cell r="D14" t="str">
            <v>Новоселицький район</v>
          </cell>
          <cell r="F14">
            <v>36181</v>
          </cell>
          <cell r="G14" t="str">
            <v>ІІІ</v>
          </cell>
          <cell r="I14" t="str">
            <v>Злей Г.М.</v>
          </cell>
        </row>
        <row r="15">
          <cell r="A15">
            <v>23</v>
          </cell>
          <cell r="B15" t="str">
            <v>Дуляк Дорін</v>
          </cell>
          <cell r="C15" t="str">
            <v>Новоселицький РЦСТКЕУМ</v>
          </cell>
          <cell r="D15" t="str">
            <v>Новоселицький район</v>
          </cell>
          <cell r="F15">
            <v>36052</v>
          </cell>
          <cell r="G15" t="str">
            <v>ІІІ</v>
          </cell>
          <cell r="I15" t="str">
            <v>Молдованов С.Ф</v>
          </cell>
        </row>
        <row r="16">
          <cell r="A16">
            <v>24</v>
          </cell>
          <cell r="B16" t="str">
            <v>Русецький Костянтин</v>
          </cell>
          <cell r="C16" t="str">
            <v>Новоселицький РЦСТКЕУМ</v>
          </cell>
          <cell r="D16" t="str">
            <v>Новоселицький район</v>
          </cell>
          <cell r="F16">
            <v>35444</v>
          </cell>
          <cell r="G16" t="str">
            <v>ІІІ</v>
          </cell>
          <cell r="I16" t="str">
            <v>Молдованов С.Ф</v>
          </cell>
        </row>
        <row r="17">
          <cell r="A17">
            <v>25</v>
          </cell>
          <cell r="B17" t="str">
            <v>Стець Людмила</v>
          </cell>
          <cell r="C17" t="str">
            <v>Новоселицький РЦСТКЕУМ</v>
          </cell>
          <cell r="D17" t="str">
            <v>Новоселицький район</v>
          </cell>
          <cell r="F17">
            <v>35664</v>
          </cell>
          <cell r="G17" t="str">
            <v>ІІІ</v>
          </cell>
          <cell r="I17" t="str">
            <v>Лях Г.В.</v>
          </cell>
        </row>
        <row r="18">
          <cell r="A18">
            <v>26</v>
          </cell>
          <cell r="B18" t="str">
            <v>Постолатій Роміна</v>
          </cell>
          <cell r="C18" t="str">
            <v>Новоселицький РЦСТКЕУМ</v>
          </cell>
          <cell r="D18" t="str">
            <v>Новоселицький район</v>
          </cell>
          <cell r="F18">
            <v>36043</v>
          </cell>
          <cell r="G18" t="str">
            <v>ІІІ</v>
          </cell>
          <cell r="I18" t="str">
            <v>Лях Г.В.</v>
          </cell>
        </row>
        <row r="19">
          <cell r="A19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  <cell r="C22" t="str">
            <v>Сторожинецький район</v>
          </cell>
          <cell r="D22" t="str">
            <v>Сторожинецький район</v>
          </cell>
        </row>
        <row r="23">
          <cell r="A23">
            <v>31</v>
          </cell>
          <cell r="B23" t="str">
            <v>Мельник Сергій</v>
          </cell>
          <cell r="C23" t="str">
            <v>Сторожинецький район</v>
          </cell>
          <cell r="D23" t="str">
            <v>Сторожинецький район</v>
          </cell>
          <cell r="F23">
            <v>35645</v>
          </cell>
          <cell r="G23" t="str">
            <v>ІІІ</v>
          </cell>
          <cell r="I23" t="str">
            <v>Кіс А.В.</v>
          </cell>
        </row>
        <row r="24">
          <cell r="A24">
            <v>32</v>
          </cell>
          <cell r="B24" t="str">
            <v>Боднарюк Наталія</v>
          </cell>
          <cell r="C24" t="str">
            <v>Сторожинецький район</v>
          </cell>
          <cell r="D24" t="str">
            <v>Сторожинецький район</v>
          </cell>
          <cell r="F24">
            <v>35972</v>
          </cell>
          <cell r="G24" t="str">
            <v>ІІ</v>
          </cell>
          <cell r="I24" t="str">
            <v>Орищук П.І</v>
          </cell>
        </row>
        <row r="25">
          <cell r="A25">
            <v>33</v>
          </cell>
          <cell r="B25" t="str">
            <v>Павловська Маріана</v>
          </cell>
          <cell r="C25" t="str">
            <v>Сторожинецький район</v>
          </cell>
          <cell r="D25" t="str">
            <v>Сторожинецький район</v>
          </cell>
          <cell r="F25">
            <v>35304</v>
          </cell>
          <cell r="G25" t="str">
            <v>ІІІ</v>
          </cell>
          <cell r="I25" t="str">
            <v>Козоглодюк М.М.</v>
          </cell>
        </row>
        <row r="26">
          <cell r="A26">
            <v>34</v>
          </cell>
          <cell r="B26" t="str">
            <v>Мінтенко Іван</v>
          </cell>
          <cell r="C26" t="str">
            <v>Сторожинецький район</v>
          </cell>
          <cell r="D26" t="str">
            <v>Сторожинецький район</v>
          </cell>
          <cell r="F26">
            <v>35206</v>
          </cell>
          <cell r="G26" t="str">
            <v>ІІІ</v>
          </cell>
          <cell r="I26" t="str">
            <v>Козоглодюк М.М.</v>
          </cell>
        </row>
        <row r="27">
          <cell r="A27">
            <v>35</v>
          </cell>
          <cell r="B27" t="str">
            <v>Іванищук Андрій</v>
          </cell>
          <cell r="C27" t="str">
            <v>Сторожинецький район</v>
          </cell>
          <cell r="D27" t="str">
            <v>Сторожинецький район</v>
          </cell>
          <cell r="F27">
            <v>35459</v>
          </cell>
          <cell r="G27" t="str">
            <v>ІІІ</v>
          </cell>
          <cell r="I27" t="str">
            <v>Орищук П.І</v>
          </cell>
        </row>
        <row r="28">
          <cell r="A28">
            <v>36</v>
          </cell>
          <cell r="B28" t="str">
            <v>Ончуленко Микола</v>
          </cell>
          <cell r="C28" t="str">
            <v>Сторожинецький район</v>
          </cell>
          <cell r="D28" t="str">
            <v>Сторожинецький район</v>
          </cell>
          <cell r="F28">
            <v>35775</v>
          </cell>
          <cell r="G28" t="str">
            <v>ІІІ</v>
          </cell>
          <cell r="I28" t="str">
            <v>Козоглодюк М.М.</v>
          </cell>
        </row>
        <row r="29">
          <cell r="A29">
            <v>37</v>
          </cell>
        </row>
        <row r="30">
          <cell r="A30">
            <v>38</v>
          </cell>
        </row>
        <row r="31">
          <cell r="A31">
            <v>39</v>
          </cell>
        </row>
        <row r="32">
          <cell r="A32">
            <v>40</v>
          </cell>
          <cell r="C32" t="str">
            <v>Вижницький район</v>
          </cell>
          <cell r="D32" t="str">
            <v>Вижницький район</v>
          </cell>
        </row>
        <row r="33">
          <cell r="A33">
            <v>41</v>
          </cell>
          <cell r="B33" t="str">
            <v>Пасецький Владислав</v>
          </cell>
          <cell r="C33" t="str">
            <v>Вижницький район</v>
          </cell>
          <cell r="D33" t="str">
            <v>Вижницький район</v>
          </cell>
          <cell r="F33">
            <v>35568</v>
          </cell>
          <cell r="G33" t="str">
            <v>ІІІ</v>
          </cell>
        </row>
        <row r="34">
          <cell r="A34">
            <v>42</v>
          </cell>
          <cell r="B34" t="str">
            <v>Янковський Владислав</v>
          </cell>
          <cell r="C34" t="str">
            <v>Вижницький район</v>
          </cell>
          <cell r="D34" t="str">
            <v>Вижницький район</v>
          </cell>
          <cell r="F34">
            <v>35857</v>
          </cell>
          <cell r="G34" t="str">
            <v>ІІІ</v>
          </cell>
        </row>
        <row r="35">
          <cell r="A35">
            <v>43</v>
          </cell>
          <cell r="B35" t="str">
            <v>Гнатюк Максим</v>
          </cell>
          <cell r="C35" t="str">
            <v>Вижницький район</v>
          </cell>
          <cell r="D35" t="str">
            <v>Вижницький район</v>
          </cell>
          <cell r="F35">
            <v>36194</v>
          </cell>
          <cell r="G35" t="str">
            <v>ІІІ</v>
          </cell>
        </row>
        <row r="36">
          <cell r="A36">
            <v>44</v>
          </cell>
          <cell r="B36" t="str">
            <v>Карпов Сергій</v>
          </cell>
          <cell r="C36" t="str">
            <v>Вижницький район</v>
          </cell>
          <cell r="D36" t="str">
            <v>Вижницький район</v>
          </cell>
          <cell r="F36">
            <v>35812</v>
          </cell>
          <cell r="G36" t="str">
            <v>ІІІ</v>
          </cell>
        </row>
        <row r="37">
          <cell r="A37">
            <v>45</v>
          </cell>
          <cell r="B37" t="str">
            <v>Пасюк Златослава</v>
          </cell>
          <cell r="C37" t="str">
            <v>Вижницький район</v>
          </cell>
          <cell r="D37" t="str">
            <v>Вижницький район</v>
          </cell>
          <cell r="F37">
            <v>35259</v>
          </cell>
          <cell r="G37" t="str">
            <v>ІІІ</v>
          </cell>
        </row>
        <row r="38">
          <cell r="A38">
            <v>46</v>
          </cell>
          <cell r="B38" t="str">
            <v>Одочук Оксана</v>
          </cell>
          <cell r="C38" t="str">
            <v>Вижницький район</v>
          </cell>
          <cell r="D38" t="str">
            <v>Вижницький район</v>
          </cell>
          <cell r="F38">
            <v>35589</v>
          </cell>
          <cell r="G38" t="str">
            <v>ІІІ</v>
          </cell>
        </row>
        <row r="39">
          <cell r="A39">
            <v>47</v>
          </cell>
        </row>
        <row r="40">
          <cell r="A40">
            <v>48</v>
          </cell>
        </row>
        <row r="41">
          <cell r="A41">
            <v>49</v>
          </cell>
        </row>
        <row r="42">
          <cell r="A42">
            <v>50</v>
          </cell>
          <cell r="C42" t="str">
            <v>м.Чернівці</v>
          </cell>
          <cell r="D42" t="str">
            <v>м.Чернівці</v>
          </cell>
        </row>
        <row r="43">
          <cell r="A43">
            <v>51</v>
          </cell>
          <cell r="B43" t="str">
            <v>Думитрович Василь</v>
          </cell>
          <cell r="C43" t="str">
            <v>м.Чернівці</v>
          </cell>
          <cell r="D43" t="str">
            <v>м.Чернівці</v>
          </cell>
          <cell r="F43">
            <v>35579</v>
          </cell>
          <cell r="G43" t="str">
            <v>ІІІ</v>
          </cell>
          <cell r="I43" t="str">
            <v>Сиротюк І.В.</v>
          </cell>
        </row>
        <row r="44">
          <cell r="A44">
            <v>52</v>
          </cell>
          <cell r="B44" t="str">
            <v>Паламарюк Богдан</v>
          </cell>
          <cell r="C44" t="str">
            <v>м.Чернівці</v>
          </cell>
          <cell r="D44" t="str">
            <v>м.Чернівці</v>
          </cell>
          <cell r="F44">
            <v>35660</v>
          </cell>
          <cell r="G44" t="str">
            <v>ІІІ</v>
          </cell>
          <cell r="I44" t="str">
            <v>Сиротюк І.В.</v>
          </cell>
        </row>
        <row r="45">
          <cell r="A45">
            <v>53</v>
          </cell>
          <cell r="B45" t="str">
            <v>Король Максим</v>
          </cell>
          <cell r="C45" t="str">
            <v>м.Чернівці</v>
          </cell>
          <cell r="D45" t="str">
            <v>м.Чернівці</v>
          </cell>
          <cell r="F45">
            <v>35903</v>
          </cell>
          <cell r="G45" t="str">
            <v>ІІІ</v>
          </cell>
          <cell r="I45" t="str">
            <v>Сиротюк І.В.</v>
          </cell>
        </row>
        <row r="46">
          <cell r="A46">
            <v>54</v>
          </cell>
          <cell r="B46" t="str">
            <v>Кучеренко Віталій </v>
          </cell>
          <cell r="C46" t="str">
            <v>м.Чернівці</v>
          </cell>
          <cell r="D46" t="str">
            <v>м.Чернівці</v>
          </cell>
          <cell r="F46">
            <v>35125</v>
          </cell>
          <cell r="G46" t="str">
            <v>ІІІ</v>
          </cell>
          <cell r="I46" t="str">
            <v>Сиротюк І.В.</v>
          </cell>
        </row>
        <row r="47">
          <cell r="A47">
            <v>55</v>
          </cell>
          <cell r="C47" t="str">
            <v>м.Чернівці</v>
          </cell>
          <cell r="D47" t="str">
            <v>м.Чернівці</v>
          </cell>
          <cell r="F47">
            <v>35580</v>
          </cell>
          <cell r="G47" t="str">
            <v>ІІІ</v>
          </cell>
          <cell r="I47" t="str">
            <v>Сиротюк І.В.</v>
          </cell>
        </row>
        <row r="48">
          <cell r="A48">
            <v>56</v>
          </cell>
          <cell r="B48" t="str">
            <v>Велущак Христина </v>
          </cell>
          <cell r="C48" t="str">
            <v>м.Чернівці</v>
          </cell>
          <cell r="D48" t="str">
            <v>м.Чернівці</v>
          </cell>
          <cell r="F48">
            <v>35927</v>
          </cell>
          <cell r="G48" t="str">
            <v>ІІІ</v>
          </cell>
          <cell r="I48" t="str">
            <v>Сиротюк І.В.</v>
          </cell>
        </row>
        <row r="49">
          <cell r="A49">
            <v>57</v>
          </cell>
          <cell r="B49" t="str">
            <v>Салюк Вікторія</v>
          </cell>
          <cell r="C49" t="str">
            <v>м.Чернівці</v>
          </cell>
          <cell r="D49" t="str">
            <v>м.Чернівці</v>
          </cell>
          <cell r="F49">
            <v>36203</v>
          </cell>
          <cell r="G49" t="str">
            <v>ІІІ</v>
          </cell>
          <cell r="I49" t="str">
            <v>Сиротюк І.В.</v>
          </cell>
        </row>
        <row r="50">
          <cell r="A50">
            <v>58</v>
          </cell>
          <cell r="C50" t="str">
            <v>м.Чернівці</v>
          </cell>
          <cell r="D50" t="str">
            <v>м.Чернівці</v>
          </cell>
          <cell r="F50">
            <v>35757</v>
          </cell>
          <cell r="G50" t="str">
            <v>ІІІ</v>
          </cell>
          <cell r="I50" t="str">
            <v>Сиротюк І.В.</v>
          </cell>
        </row>
        <row r="51">
          <cell r="A51">
            <v>59</v>
          </cell>
        </row>
        <row r="52">
          <cell r="A52">
            <v>60</v>
          </cell>
          <cell r="C52" t="str">
            <v>Герцаївський район</v>
          </cell>
          <cell r="D52" t="str">
            <v>Герцаївський район</v>
          </cell>
        </row>
        <row r="53">
          <cell r="A53">
            <v>61</v>
          </cell>
          <cell r="B53" t="str">
            <v>Бортіка Костянтин</v>
          </cell>
          <cell r="C53" t="str">
            <v>Герцаївський район</v>
          </cell>
          <cell r="D53" t="str">
            <v>Герцаївський район</v>
          </cell>
          <cell r="G53" t="str">
            <v>ІІІ</v>
          </cell>
          <cell r="I53" t="str">
            <v>Шутік П.В.</v>
          </cell>
        </row>
        <row r="54">
          <cell r="A54">
            <v>62</v>
          </cell>
          <cell r="B54" t="str">
            <v>Георгіу Вадим</v>
          </cell>
          <cell r="C54" t="str">
            <v>Герцаївський район</v>
          </cell>
          <cell r="D54" t="str">
            <v>Герцаївський район</v>
          </cell>
          <cell r="G54" t="str">
            <v>ІІІ</v>
          </cell>
          <cell r="I54" t="str">
            <v>Шутік П.В.</v>
          </cell>
        </row>
        <row r="55">
          <cell r="A55">
            <v>63</v>
          </cell>
          <cell r="B55" t="str">
            <v>Тутунару Михайло</v>
          </cell>
          <cell r="C55" t="str">
            <v>Герцаївський район</v>
          </cell>
          <cell r="D55" t="str">
            <v>Герцаївський район</v>
          </cell>
          <cell r="G55" t="str">
            <v>ІІІ</v>
          </cell>
          <cell r="I55" t="str">
            <v>Шутік П.В.</v>
          </cell>
        </row>
        <row r="56">
          <cell r="A56">
            <v>64</v>
          </cell>
          <cell r="B56" t="str">
            <v>Георгіу Давид</v>
          </cell>
          <cell r="C56" t="str">
            <v>Герцаївський район</v>
          </cell>
          <cell r="D56" t="str">
            <v>Герцаївський район</v>
          </cell>
          <cell r="G56" t="str">
            <v>ІІІ</v>
          </cell>
          <cell r="I56" t="str">
            <v>Шутік П.В.</v>
          </cell>
        </row>
        <row r="57">
          <cell r="A57">
            <v>65</v>
          </cell>
          <cell r="B57" t="str">
            <v>Андріус Тетяна</v>
          </cell>
          <cell r="C57" t="str">
            <v>Герцаївський район</v>
          </cell>
          <cell r="D57" t="str">
            <v>Герцаївський район</v>
          </cell>
          <cell r="G57" t="str">
            <v>ІІІ</v>
          </cell>
          <cell r="I57" t="str">
            <v>Шутік П.В.</v>
          </cell>
        </row>
        <row r="58">
          <cell r="A58">
            <v>66</v>
          </cell>
          <cell r="B58" t="str">
            <v>Морарь Анна</v>
          </cell>
          <cell r="C58" t="str">
            <v>Герцаївський район</v>
          </cell>
          <cell r="D58" t="str">
            <v>Герцаївський район</v>
          </cell>
          <cell r="G58" t="str">
            <v>ІІІ</v>
          </cell>
          <cell r="I58" t="str">
            <v>Шутік П.В.</v>
          </cell>
        </row>
        <row r="59">
          <cell r="A59">
            <v>67</v>
          </cell>
        </row>
        <row r="60">
          <cell r="A60">
            <v>68</v>
          </cell>
        </row>
        <row r="61">
          <cell r="A61">
            <v>69</v>
          </cell>
        </row>
        <row r="62">
          <cell r="A62">
            <v>70</v>
          </cell>
          <cell r="C62" t="str">
            <v>Хотинський район</v>
          </cell>
          <cell r="D62" t="str">
            <v>Хотинський район</v>
          </cell>
        </row>
        <row r="63">
          <cell r="A63">
            <v>71</v>
          </cell>
          <cell r="B63" t="str">
            <v>Горян Костянтин</v>
          </cell>
          <cell r="C63" t="str">
            <v>Хотинський район</v>
          </cell>
          <cell r="D63" t="str">
            <v>Хотинський район</v>
          </cell>
          <cell r="I63" t="str">
            <v>Ткач А.В.</v>
          </cell>
        </row>
        <row r="64">
          <cell r="A64">
            <v>72</v>
          </cell>
          <cell r="B64" t="str">
            <v>Боднар Костянтин</v>
          </cell>
          <cell r="C64" t="str">
            <v>Хотинський район</v>
          </cell>
          <cell r="D64" t="str">
            <v>Хотинський район</v>
          </cell>
          <cell r="I64" t="str">
            <v>Ткач А.В.</v>
          </cell>
        </row>
        <row r="65">
          <cell r="A65">
            <v>73</v>
          </cell>
          <cell r="B65" t="str">
            <v>Горішний Ілля</v>
          </cell>
          <cell r="C65" t="str">
            <v>Хотинський район</v>
          </cell>
          <cell r="D65" t="str">
            <v>Хотинський район</v>
          </cell>
          <cell r="I65" t="str">
            <v>Ткач А.В.</v>
          </cell>
        </row>
        <row r="66">
          <cell r="A66">
            <v>74</v>
          </cell>
          <cell r="B66" t="str">
            <v>Тодоріко Ольга</v>
          </cell>
          <cell r="C66" t="str">
            <v>Хотинський район</v>
          </cell>
          <cell r="D66" t="str">
            <v>Хотинський район</v>
          </cell>
          <cell r="I66" t="str">
            <v>Ткач А.В.</v>
          </cell>
        </row>
        <row r="67">
          <cell r="A67">
            <v>75</v>
          </cell>
          <cell r="B67" t="str">
            <v>Керстюк Сергій</v>
          </cell>
          <cell r="C67" t="str">
            <v>Хотинський район</v>
          </cell>
          <cell r="D67" t="str">
            <v>Хотинський район</v>
          </cell>
          <cell r="F67">
            <v>35959</v>
          </cell>
          <cell r="G67" t="str">
            <v>ІІІ</v>
          </cell>
          <cell r="I67" t="str">
            <v>Ткач А.В.</v>
          </cell>
        </row>
        <row r="68">
          <cell r="A68">
            <v>76</v>
          </cell>
          <cell r="B68" t="str">
            <v>Гураль Наталія</v>
          </cell>
          <cell r="C68" t="str">
            <v>Хотинський район</v>
          </cell>
          <cell r="D68" t="str">
            <v>Хотинський район</v>
          </cell>
          <cell r="I68" t="str">
            <v>Ткач А.В.</v>
          </cell>
        </row>
        <row r="69">
          <cell r="A69">
            <v>77</v>
          </cell>
        </row>
        <row r="70">
          <cell r="A70">
            <v>78</v>
          </cell>
        </row>
        <row r="71">
          <cell r="A71">
            <v>79</v>
          </cell>
        </row>
        <row r="72">
          <cell r="A72">
            <v>80</v>
          </cell>
          <cell r="C72" t="str">
            <v>Путильський район</v>
          </cell>
          <cell r="D72" t="str">
            <v>Путильський район</v>
          </cell>
        </row>
        <row r="73">
          <cell r="A73">
            <v>81</v>
          </cell>
          <cell r="B73" t="str">
            <v>Євдощак Дмитро</v>
          </cell>
          <cell r="C73" t="str">
            <v>Путильський район</v>
          </cell>
          <cell r="D73" t="str">
            <v>Путильський район</v>
          </cell>
          <cell r="F73">
            <v>35433</v>
          </cell>
          <cell r="G73" t="str">
            <v>ІІІ</v>
          </cell>
          <cell r="I73" t="str">
            <v>Ткачук М.Д.</v>
          </cell>
        </row>
        <row r="74">
          <cell r="A74">
            <v>82</v>
          </cell>
          <cell r="B74" t="str">
            <v>Поляк Євген</v>
          </cell>
          <cell r="C74" t="str">
            <v>Путильський район</v>
          </cell>
          <cell r="D74" t="str">
            <v>Путильський район</v>
          </cell>
          <cell r="F74">
            <v>36027</v>
          </cell>
          <cell r="G74" t="str">
            <v>ІІІ</v>
          </cell>
          <cell r="I74" t="str">
            <v>Ткачук М.Д.</v>
          </cell>
        </row>
        <row r="75">
          <cell r="A75">
            <v>83</v>
          </cell>
          <cell r="B75" t="str">
            <v>Михайлюк Світлана</v>
          </cell>
          <cell r="C75" t="str">
            <v>Путильський район</v>
          </cell>
          <cell r="D75" t="str">
            <v>Путильський район</v>
          </cell>
          <cell r="F75">
            <v>35867</v>
          </cell>
          <cell r="G75" t="str">
            <v>ІІІ</v>
          </cell>
          <cell r="I75" t="str">
            <v>Ткачук М.Д.</v>
          </cell>
        </row>
        <row r="76">
          <cell r="A76">
            <v>84</v>
          </cell>
          <cell r="B76" t="str">
            <v>Кочерган Назар</v>
          </cell>
          <cell r="C76" t="str">
            <v>Путильський район</v>
          </cell>
          <cell r="D76" t="str">
            <v>Путильський район</v>
          </cell>
          <cell r="F76">
            <v>36081</v>
          </cell>
          <cell r="G76" t="str">
            <v>ІІІ</v>
          </cell>
          <cell r="I76" t="str">
            <v>Ткачук М.Д.</v>
          </cell>
        </row>
        <row r="77">
          <cell r="A77">
            <v>85</v>
          </cell>
          <cell r="B77" t="str">
            <v>Космачук Ганна</v>
          </cell>
          <cell r="C77" t="str">
            <v>Путильський район</v>
          </cell>
          <cell r="D77" t="str">
            <v>Путильський район</v>
          </cell>
          <cell r="F77">
            <v>35421</v>
          </cell>
          <cell r="G77" t="str">
            <v>ІІІ</v>
          </cell>
          <cell r="I77" t="str">
            <v>Ткачук М.Д.</v>
          </cell>
        </row>
        <row r="78">
          <cell r="A78">
            <v>86</v>
          </cell>
          <cell r="B78" t="str">
            <v>Поляк Михайло</v>
          </cell>
          <cell r="C78" t="str">
            <v>Путильський район</v>
          </cell>
          <cell r="D78" t="str">
            <v>Путильський район</v>
          </cell>
          <cell r="F78">
            <v>36117</v>
          </cell>
          <cell r="G78" t="str">
            <v>ІІІ</v>
          </cell>
          <cell r="I78" t="str">
            <v>Ткачук М.Д.</v>
          </cell>
        </row>
        <row r="79">
          <cell r="A79">
            <v>87</v>
          </cell>
        </row>
        <row r="80">
          <cell r="A80">
            <v>88</v>
          </cell>
        </row>
        <row r="81">
          <cell r="A81">
            <v>89</v>
          </cell>
        </row>
        <row r="82">
          <cell r="A82">
            <v>90</v>
          </cell>
          <cell r="C82" t="str">
            <v>Кіцманський район</v>
          </cell>
          <cell r="D82" t="str">
            <v>Кіцманський район</v>
          </cell>
        </row>
        <row r="83">
          <cell r="A83">
            <v>91</v>
          </cell>
          <cell r="C83" t="str">
            <v>Кіцманський район</v>
          </cell>
          <cell r="D83" t="str">
            <v>Кіцманський район</v>
          </cell>
          <cell r="I83" t="str">
            <v>Кознюк І.К.</v>
          </cell>
        </row>
        <row r="84">
          <cell r="A84">
            <v>92</v>
          </cell>
          <cell r="C84" t="str">
            <v>Кіцманський район</v>
          </cell>
          <cell r="D84" t="str">
            <v>Кіцманський район</v>
          </cell>
          <cell r="I84" t="str">
            <v>Кознюк І.К.</v>
          </cell>
        </row>
        <row r="85">
          <cell r="A85">
            <v>93</v>
          </cell>
          <cell r="C85" t="str">
            <v>Кіцманський район</v>
          </cell>
          <cell r="D85" t="str">
            <v>Кіцманський район</v>
          </cell>
          <cell r="I85" t="str">
            <v>Кознюк І.К.</v>
          </cell>
        </row>
        <row r="86">
          <cell r="A86">
            <v>94</v>
          </cell>
          <cell r="C86" t="str">
            <v>Кіцманський район</v>
          </cell>
          <cell r="D86" t="str">
            <v>Кіцманський район</v>
          </cell>
          <cell r="I86" t="str">
            <v>Кознюк І.К.</v>
          </cell>
        </row>
        <row r="87">
          <cell r="A87">
            <v>95</v>
          </cell>
          <cell r="C87" t="str">
            <v>Кіцманський район</v>
          </cell>
          <cell r="D87" t="str">
            <v>Кіцманський район</v>
          </cell>
          <cell r="I87" t="str">
            <v>Кознюк І.К.</v>
          </cell>
        </row>
        <row r="88">
          <cell r="A88">
            <v>96</v>
          </cell>
        </row>
        <row r="89">
          <cell r="A89">
            <v>97</v>
          </cell>
        </row>
        <row r="90">
          <cell r="A90">
            <v>98</v>
          </cell>
        </row>
        <row r="91">
          <cell r="A91">
            <v>99</v>
          </cell>
        </row>
        <row r="92">
          <cell r="A92">
            <v>100</v>
          </cell>
          <cell r="C92" t="str">
            <v>Сокирянський район</v>
          </cell>
          <cell r="D92" t="str">
            <v>Сокирянський район</v>
          </cell>
        </row>
        <row r="93">
          <cell r="A93">
            <v>101</v>
          </cell>
          <cell r="B93" t="str">
            <v>Злий Олександр</v>
          </cell>
          <cell r="C93" t="str">
            <v>Сокирянський район</v>
          </cell>
          <cell r="D93" t="str">
            <v>Сокирянський район</v>
          </cell>
          <cell r="G93" t="str">
            <v>ІІІ</v>
          </cell>
          <cell r="I93" t="str">
            <v>Гонца М.М.</v>
          </cell>
        </row>
        <row r="94">
          <cell r="A94">
            <v>102</v>
          </cell>
          <cell r="B94" t="str">
            <v>Кирилюк Ігор</v>
          </cell>
          <cell r="C94" t="str">
            <v>Сокирянський район</v>
          </cell>
          <cell r="D94" t="str">
            <v>Сокирянський район</v>
          </cell>
          <cell r="G94" t="str">
            <v>ІІІ</v>
          </cell>
          <cell r="I94" t="str">
            <v>Гонца М.М.</v>
          </cell>
        </row>
        <row r="95">
          <cell r="A95">
            <v>103</v>
          </cell>
          <cell r="B95" t="str">
            <v>Жук Олег</v>
          </cell>
          <cell r="C95" t="str">
            <v>Сокирянський район</v>
          </cell>
          <cell r="D95" t="str">
            <v>Сокирянський район</v>
          </cell>
          <cell r="G95" t="str">
            <v>ІІІ</v>
          </cell>
          <cell r="I95" t="str">
            <v>Гонца М.М.</v>
          </cell>
        </row>
        <row r="96">
          <cell r="A96">
            <v>104</v>
          </cell>
          <cell r="B96" t="str">
            <v>Микитюк Оксана</v>
          </cell>
          <cell r="C96" t="str">
            <v>Сокирянський район</v>
          </cell>
          <cell r="D96" t="str">
            <v>Сокирянський район</v>
          </cell>
          <cell r="G96" t="str">
            <v>ІІІ</v>
          </cell>
          <cell r="I96" t="str">
            <v>Гонца М.М.</v>
          </cell>
        </row>
        <row r="97">
          <cell r="A97">
            <v>105</v>
          </cell>
          <cell r="B97" t="str">
            <v>Колєснік Олександр</v>
          </cell>
          <cell r="C97" t="str">
            <v>Сокирянський район</v>
          </cell>
          <cell r="D97" t="str">
            <v>Сокирянський район</v>
          </cell>
          <cell r="G97" t="str">
            <v>ІІІ</v>
          </cell>
          <cell r="I97" t="str">
            <v>Гонца М.М.</v>
          </cell>
        </row>
        <row r="98">
          <cell r="A98">
            <v>106</v>
          </cell>
          <cell r="B98" t="str">
            <v>Слушна Анастасія</v>
          </cell>
          <cell r="C98" t="str">
            <v>Сокирянський район</v>
          </cell>
          <cell r="D98" t="str">
            <v>Сокирянський район</v>
          </cell>
          <cell r="G98" t="str">
            <v>ІІІ</v>
          </cell>
          <cell r="I98" t="str">
            <v>Гонца М.М.</v>
          </cell>
        </row>
        <row r="99">
          <cell r="A99">
            <v>107</v>
          </cell>
          <cell r="C99" t="str">
            <v>Сокирянський район</v>
          </cell>
          <cell r="D99" t="str">
            <v>Сокирянський район</v>
          </cell>
          <cell r="G99" t="str">
            <v>ІІІ</v>
          </cell>
          <cell r="I99" t="str">
            <v>Гонца М.М.</v>
          </cell>
        </row>
        <row r="100">
          <cell r="A100">
            <v>108</v>
          </cell>
          <cell r="G100" t="str">
            <v>ІІІ</v>
          </cell>
        </row>
        <row r="101">
          <cell r="A101">
            <v>109</v>
          </cell>
          <cell r="G101" t="str">
            <v>ІІІ</v>
          </cell>
        </row>
        <row r="102">
          <cell r="A102">
            <v>110</v>
          </cell>
          <cell r="C102" t="str">
            <v>Глибоцький район</v>
          </cell>
          <cell r="D102" t="str">
            <v>Глибоцький район</v>
          </cell>
          <cell r="G102" t="str">
            <v>ІІІ</v>
          </cell>
        </row>
        <row r="103">
          <cell r="A103">
            <v>111</v>
          </cell>
          <cell r="B103" t="str">
            <v>Банчуску Іон</v>
          </cell>
          <cell r="C103" t="str">
            <v>Глибоцький район</v>
          </cell>
          <cell r="D103" t="str">
            <v>Глибоцький район</v>
          </cell>
          <cell r="G103" t="str">
            <v>ІІІ</v>
          </cell>
          <cell r="I103" t="str">
            <v>Товарницький І.Г.</v>
          </cell>
        </row>
        <row r="104">
          <cell r="A104">
            <v>112</v>
          </cell>
          <cell r="B104" t="str">
            <v>Портар Маріан</v>
          </cell>
          <cell r="C104" t="str">
            <v>Глибоцький район</v>
          </cell>
          <cell r="D104" t="str">
            <v>Глибоцький район</v>
          </cell>
          <cell r="F104">
            <v>35363</v>
          </cell>
          <cell r="G104" t="str">
            <v>ІІІ</v>
          </cell>
        </row>
        <row r="105">
          <cell r="A105">
            <v>113</v>
          </cell>
          <cell r="B105" t="str">
            <v>Козачук Петро</v>
          </cell>
          <cell r="C105" t="str">
            <v>Глибоцький район</v>
          </cell>
          <cell r="D105" t="str">
            <v>Глибоцький район</v>
          </cell>
          <cell r="F105">
            <v>35669</v>
          </cell>
          <cell r="G105" t="str">
            <v>ІІІ</v>
          </cell>
        </row>
        <row r="106">
          <cell r="A106">
            <v>114</v>
          </cell>
          <cell r="B106" t="str">
            <v>Опаєць Інна</v>
          </cell>
          <cell r="C106" t="str">
            <v>Глибоцький район</v>
          </cell>
          <cell r="D106" t="str">
            <v>Глибоцький район</v>
          </cell>
          <cell r="G106" t="str">
            <v>ІІІ</v>
          </cell>
        </row>
        <row r="107">
          <cell r="A107">
            <v>115</v>
          </cell>
          <cell r="B107" t="str">
            <v>Бостан Андрій</v>
          </cell>
          <cell r="C107" t="str">
            <v>Глибоцький район</v>
          </cell>
          <cell r="D107" t="str">
            <v>Глибоцький район</v>
          </cell>
          <cell r="F107">
            <v>35411</v>
          </cell>
          <cell r="G107" t="str">
            <v>ІІІ</v>
          </cell>
          <cell r="I107" t="str">
            <v>Бойку М.К.</v>
          </cell>
        </row>
        <row r="108">
          <cell r="A108">
            <v>116</v>
          </cell>
          <cell r="B108" t="str">
            <v>Бурла Міхаєла</v>
          </cell>
          <cell r="C108" t="str">
            <v>Глибоцький район</v>
          </cell>
          <cell r="D108" t="str">
            <v>Глибоцький район</v>
          </cell>
          <cell r="G108" t="str">
            <v>ІІІ</v>
          </cell>
        </row>
        <row r="109">
          <cell r="A109">
            <v>117</v>
          </cell>
          <cell r="D109" t="str">
            <v>Глибоцький район</v>
          </cell>
          <cell r="G109" t="str">
            <v>ІІІ</v>
          </cell>
        </row>
        <row r="110">
          <cell r="A110">
            <v>118</v>
          </cell>
          <cell r="D110" t="str">
            <v>Глибоцький район</v>
          </cell>
        </row>
        <row r="111">
          <cell r="A111">
            <v>119</v>
          </cell>
          <cell r="D111" t="str">
            <v>Глибоцький район</v>
          </cell>
        </row>
        <row r="112">
          <cell r="A112">
            <v>120</v>
          </cell>
          <cell r="C112" t="str">
            <v>Глибоцький ЦТКСЕУМ</v>
          </cell>
          <cell r="D112" t="str">
            <v>Глибоцький район</v>
          </cell>
        </row>
        <row r="113">
          <cell r="A113">
            <v>121</v>
          </cell>
          <cell r="B113" t="str">
            <v>Павел Петро</v>
          </cell>
          <cell r="C113" t="str">
            <v>Глибоцький ЦТКСЕУМ</v>
          </cell>
          <cell r="D113" t="str">
            <v>Глибоцький район</v>
          </cell>
          <cell r="F113">
            <v>35509</v>
          </cell>
          <cell r="G113" t="str">
            <v>ІІІ</v>
          </cell>
          <cell r="I113" t="str">
            <v>Бойку М.К</v>
          </cell>
        </row>
        <row r="114">
          <cell r="A114">
            <v>122</v>
          </cell>
          <cell r="B114" t="str">
            <v>Гросул Марін</v>
          </cell>
          <cell r="C114" t="str">
            <v>Глибоцький ЦТКСЕУМ</v>
          </cell>
          <cell r="D114" t="str">
            <v>Глибоцький район</v>
          </cell>
          <cell r="F114">
            <v>35657</v>
          </cell>
          <cell r="G114" t="str">
            <v>ІІІ</v>
          </cell>
          <cell r="I114" t="str">
            <v>Товарницький І.Г.</v>
          </cell>
        </row>
        <row r="115">
          <cell r="A115">
            <v>123</v>
          </cell>
          <cell r="B115" t="str">
            <v>Шородок Костянтин</v>
          </cell>
          <cell r="C115" t="str">
            <v>Глибоцький ЦТКСЕУМ</v>
          </cell>
          <cell r="D115" t="str">
            <v>Глибоцький район</v>
          </cell>
          <cell r="F115">
            <v>36023</v>
          </cell>
          <cell r="G115" t="str">
            <v>ІІІ</v>
          </cell>
          <cell r="I115" t="str">
            <v>Бойку М.К.</v>
          </cell>
        </row>
        <row r="116">
          <cell r="A116">
            <v>124</v>
          </cell>
          <cell r="B116" t="str">
            <v>Кирчу Марін</v>
          </cell>
          <cell r="C116" t="str">
            <v>Глибоцький ЦТКСЕУМ</v>
          </cell>
          <cell r="D116" t="str">
            <v>Глибоцький район</v>
          </cell>
          <cell r="F116">
            <v>35680</v>
          </cell>
          <cell r="G116" t="str">
            <v>ІІІ</v>
          </cell>
          <cell r="I116" t="str">
            <v>Бойку М.К.</v>
          </cell>
        </row>
        <row r="117">
          <cell r="A117">
            <v>125</v>
          </cell>
          <cell r="B117" t="str">
            <v>Гросу Марія</v>
          </cell>
          <cell r="C117" t="str">
            <v>Глибоцький ЦТКСЕУМ</v>
          </cell>
          <cell r="D117" t="str">
            <v>Глибоцький район</v>
          </cell>
          <cell r="F117">
            <v>35677</v>
          </cell>
          <cell r="G117" t="str">
            <v>ІІІ</v>
          </cell>
          <cell r="I117" t="str">
            <v>Бойку М.К.</v>
          </cell>
        </row>
        <row r="118">
          <cell r="A118">
            <v>126</v>
          </cell>
          <cell r="B118" t="str">
            <v>Томащук Міхаєла</v>
          </cell>
          <cell r="C118" t="str">
            <v>Глибоцький ЦТКСЕУМ</v>
          </cell>
          <cell r="D118" t="str">
            <v>Глибоцький район</v>
          </cell>
          <cell r="G118" t="str">
            <v>ІІІ</v>
          </cell>
          <cell r="I118" t="str">
            <v>Бойку М.К.</v>
          </cell>
        </row>
        <row r="119">
          <cell r="A119">
            <v>127</v>
          </cell>
          <cell r="D119" t="str">
            <v>Глибоцький район</v>
          </cell>
        </row>
        <row r="120">
          <cell r="A120">
            <v>128</v>
          </cell>
          <cell r="D120" t="str">
            <v>Глибоцький район</v>
          </cell>
        </row>
        <row r="121">
          <cell r="A121">
            <v>129</v>
          </cell>
          <cell r="D121" t="str">
            <v>Глибоцький район</v>
          </cell>
        </row>
        <row r="122">
          <cell r="A122">
            <v>130</v>
          </cell>
          <cell r="C122" t="str">
            <v>ОЦТКЕУМ</v>
          </cell>
          <cell r="D122" t="str">
            <v>м.Чернвці</v>
          </cell>
        </row>
        <row r="123">
          <cell r="A123">
            <v>131</v>
          </cell>
          <cell r="B123" t="str">
            <v>Островський Владислав</v>
          </cell>
          <cell r="C123" t="str">
            <v>ОЦТКЕУМ</v>
          </cell>
          <cell r="D123" t="str">
            <v>м.Чернвці</v>
          </cell>
          <cell r="F123">
            <v>35827</v>
          </cell>
          <cell r="G123" t="str">
            <v>ІІІ</v>
          </cell>
          <cell r="I123" t="str">
            <v>Осадців Д.С.</v>
          </cell>
        </row>
        <row r="124">
          <cell r="A124">
            <v>132</v>
          </cell>
          <cell r="B124" t="str">
            <v>Драганюк Андрій</v>
          </cell>
          <cell r="C124" t="str">
            <v>ОЦТКЕУМ</v>
          </cell>
          <cell r="D124" t="str">
            <v>м.Чернвці</v>
          </cell>
          <cell r="F124">
            <v>35399</v>
          </cell>
          <cell r="G124" t="str">
            <v>ІІІ</v>
          </cell>
          <cell r="I124" t="str">
            <v>Кілінський О.І.</v>
          </cell>
        </row>
        <row r="125">
          <cell r="A125">
            <v>133</v>
          </cell>
          <cell r="B125" t="str">
            <v>Артеменко Микола</v>
          </cell>
          <cell r="C125" t="str">
            <v>ОЦТКЕУМ</v>
          </cell>
          <cell r="D125" t="str">
            <v>м.Чернвці</v>
          </cell>
          <cell r="F125">
            <v>35607</v>
          </cell>
          <cell r="G125" t="str">
            <v>ІІІ</v>
          </cell>
          <cell r="I125" t="str">
            <v>Майданський В.Л.</v>
          </cell>
        </row>
        <row r="126">
          <cell r="A126">
            <v>134</v>
          </cell>
          <cell r="B126" t="str">
            <v>Чекман Максим</v>
          </cell>
          <cell r="C126" t="str">
            <v>ОЦТКЕУМ</v>
          </cell>
          <cell r="D126" t="str">
            <v>м.Чернвці</v>
          </cell>
          <cell r="F126">
            <v>36285</v>
          </cell>
          <cell r="G126" t="str">
            <v>ІІІ</v>
          </cell>
          <cell r="I126" t="str">
            <v>Осадців Д.С.</v>
          </cell>
        </row>
        <row r="127">
          <cell r="A127">
            <v>135</v>
          </cell>
          <cell r="B127" t="str">
            <v>Мандрик Яна-Марія</v>
          </cell>
          <cell r="C127" t="str">
            <v>ОЦТКЕУМ</v>
          </cell>
          <cell r="D127" t="str">
            <v>м.Чернвці</v>
          </cell>
          <cell r="F127">
            <v>36023</v>
          </cell>
          <cell r="G127" t="str">
            <v>ІІІ</v>
          </cell>
          <cell r="I127" t="str">
            <v>Осадців Д.С.</v>
          </cell>
        </row>
        <row r="128">
          <cell r="A128">
            <v>136</v>
          </cell>
          <cell r="B128" t="str">
            <v>Дяченко Валерія</v>
          </cell>
          <cell r="C128" t="str">
            <v>ОЦТКЕУМ</v>
          </cell>
          <cell r="D128" t="str">
            <v>м.Чернвці</v>
          </cell>
          <cell r="F128">
            <v>36319</v>
          </cell>
          <cell r="G128" t="str">
            <v>ІІІ</v>
          </cell>
          <cell r="I128" t="str">
            <v>Іващенко І.Г.</v>
          </cell>
        </row>
        <row r="129">
          <cell r="A129">
            <v>137</v>
          </cell>
        </row>
        <row r="130">
          <cell r="A130">
            <v>138</v>
          </cell>
        </row>
        <row r="131">
          <cell r="A131">
            <v>139</v>
          </cell>
        </row>
        <row r="132">
          <cell r="A132">
            <v>140</v>
          </cell>
          <cell r="C132" t="str">
            <v>Кельменецький район</v>
          </cell>
          <cell r="D132" t="str">
            <v>Кельменецький район</v>
          </cell>
        </row>
        <row r="133">
          <cell r="A133">
            <v>141</v>
          </cell>
          <cell r="B133" t="str">
            <v>Геленюк Василь</v>
          </cell>
          <cell r="C133" t="str">
            <v>Кельменецький район</v>
          </cell>
          <cell r="D133" t="str">
            <v>Кельменецький район</v>
          </cell>
          <cell r="F133">
            <v>35606</v>
          </cell>
          <cell r="G133" t="str">
            <v>III</v>
          </cell>
          <cell r="I133" t="str">
            <v>Рементор Р.М.</v>
          </cell>
        </row>
        <row r="134">
          <cell r="A134">
            <v>142</v>
          </cell>
          <cell r="B134" t="str">
            <v>Кирилюк Олександр</v>
          </cell>
          <cell r="C134" t="str">
            <v>Кельменецький район</v>
          </cell>
          <cell r="D134" t="str">
            <v>Кельменецький район</v>
          </cell>
          <cell r="F134">
            <v>36027</v>
          </cell>
          <cell r="G134" t="str">
            <v>III</v>
          </cell>
          <cell r="I134" t="str">
            <v>Рементор Р.М.</v>
          </cell>
        </row>
        <row r="135">
          <cell r="A135">
            <v>143</v>
          </cell>
          <cell r="B135" t="str">
            <v>Бамбуляк Владислав</v>
          </cell>
          <cell r="C135" t="str">
            <v>Кельменецький район</v>
          </cell>
          <cell r="D135" t="str">
            <v>Кельменецький район</v>
          </cell>
          <cell r="F135">
            <v>36040</v>
          </cell>
          <cell r="G135" t="str">
            <v>III</v>
          </cell>
          <cell r="I135" t="str">
            <v>Рементор Р.М.</v>
          </cell>
        </row>
        <row r="136">
          <cell r="A136">
            <v>144</v>
          </cell>
          <cell r="B136" t="str">
            <v>Гричанюк Данієль</v>
          </cell>
          <cell r="C136" t="str">
            <v>Кельменецький район</v>
          </cell>
          <cell r="D136" t="str">
            <v>Кельменецький район</v>
          </cell>
          <cell r="F136">
            <v>35926</v>
          </cell>
          <cell r="G136" t="str">
            <v>III</v>
          </cell>
          <cell r="I136" t="str">
            <v>Рементор Р.М.</v>
          </cell>
        </row>
        <row r="137">
          <cell r="A137">
            <v>145</v>
          </cell>
          <cell r="B137" t="str">
            <v>Боднарь Ольга</v>
          </cell>
          <cell r="C137" t="str">
            <v>Кельменецький район</v>
          </cell>
          <cell r="D137" t="str">
            <v>Кельменецький район</v>
          </cell>
          <cell r="F137">
            <v>36244</v>
          </cell>
          <cell r="G137" t="str">
            <v>III</v>
          </cell>
          <cell r="I137" t="str">
            <v>Рементор Р.М.</v>
          </cell>
        </row>
        <row r="138">
          <cell r="A138">
            <v>146</v>
          </cell>
          <cell r="B138" t="str">
            <v>Никитюк Яна</v>
          </cell>
          <cell r="C138" t="str">
            <v>Кельменецький район</v>
          </cell>
          <cell r="D138" t="str">
            <v>Кельменецький район</v>
          </cell>
          <cell r="F138">
            <v>36192</v>
          </cell>
          <cell r="G138" t="str">
            <v>III</v>
          </cell>
          <cell r="I138" t="str">
            <v>Рементор Р.М.</v>
          </cell>
        </row>
        <row r="139">
          <cell r="A139">
            <v>147</v>
          </cell>
        </row>
        <row r="140">
          <cell r="A140">
            <v>148</v>
          </cell>
        </row>
        <row r="141">
          <cell r="A141">
            <v>149</v>
          </cell>
        </row>
        <row r="142">
          <cell r="A142">
            <v>150</v>
          </cell>
        </row>
        <row r="143">
          <cell r="A143">
            <v>151</v>
          </cell>
        </row>
        <row r="144">
          <cell r="A144">
            <v>152</v>
          </cell>
        </row>
        <row r="145">
          <cell r="A145">
            <v>153</v>
          </cell>
        </row>
        <row r="146">
          <cell r="A146">
            <v>154</v>
          </cell>
        </row>
        <row r="147">
          <cell r="A147">
            <v>155</v>
          </cell>
        </row>
        <row r="148">
          <cell r="A148">
            <v>156</v>
          </cell>
        </row>
        <row r="149">
          <cell r="A149">
            <v>157</v>
          </cell>
        </row>
        <row r="150">
          <cell r="A150">
            <v>158</v>
          </cell>
        </row>
        <row r="151">
          <cell r="A151">
            <v>159</v>
          </cell>
        </row>
        <row r="152">
          <cell r="A152">
            <v>160</v>
          </cell>
        </row>
        <row r="153">
          <cell r="A153">
            <v>161</v>
          </cell>
        </row>
        <row r="154">
          <cell r="A154">
            <v>162</v>
          </cell>
        </row>
        <row r="155">
          <cell r="A155">
            <v>163</v>
          </cell>
        </row>
        <row r="156">
          <cell r="A156">
            <v>164</v>
          </cell>
        </row>
        <row r="157">
          <cell r="A157">
            <v>165</v>
          </cell>
        </row>
        <row r="158">
          <cell r="A158">
            <v>166</v>
          </cell>
        </row>
        <row r="159">
          <cell r="A159">
            <v>167</v>
          </cell>
        </row>
        <row r="160">
          <cell r="A160">
            <v>168</v>
          </cell>
        </row>
        <row r="161">
          <cell r="A161">
            <v>169</v>
          </cell>
        </row>
        <row r="162">
          <cell r="A162">
            <v>170</v>
          </cell>
        </row>
        <row r="163">
          <cell r="A163">
            <v>171</v>
          </cell>
        </row>
        <row r="164">
          <cell r="A164">
            <v>172</v>
          </cell>
        </row>
        <row r="165">
          <cell r="A165">
            <v>173</v>
          </cell>
        </row>
        <row r="166">
          <cell r="A166">
            <v>174</v>
          </cell>
        </row>
        <row r="167">
          <cell r="A167">
            <v>175</v>
          </cell>
        </row>
        <row r="168">
          <cell r="A168">
            <v>176</v>
          </cell>
        </row>
        <row r="169">
          <cell r="A169">
            <v>177</v>
          </cell>
        </row>
        <row r="170">
          <cell r="A170">
            <v>178</v>
          </cell>
        </row>
        <row r="171">
          <cell r="A171">
            <v>179</v>
          </cell>
        </row>
        <row r="172">
          <cell r="A172">
            <v>180</v>
          </cell>
        </row>
        <row r="173">
          <cell r="A173">
            <v>181</v>
          </cell>
        </row>
        <row r="174">
          <cell r="A174">
            <v>182</v>
          </cell>
        </row>
        <row r="175">
          <cell r="A175">
            <v>183</v>
          </cell>
        </row>
        <row r="176">
          <cell r="A176">
            <v>184</v>
          </cell>
        </row>
        <row r="177">
          <cell r="A177">
            <v>185</v>
          </cell>
        </row>
        <row r="178">
          <cell r="A178">
            <v>186</v>
          </cell>
        </row>
        <row r="179">
          <cell r="A179">
            <v>187</v>
          </cell>
        </row>
        <row r="180">
          <cell r="A180">
            <v>188</v>
          </cell>
        </row>
        <row r="181">
          <cell r="A181">
            <v>189</v>
          </cell>
        </row>
        <row r="182">
          <cell r="A182">
            <v>190</v>
          </cell>
        </row>
        <row r="183">
          <cell r="A183">
            <v>191</v>
          </cell>
        </row>
        <row r="184">
          <cell r="A184">
            <v>192</v>
          </cell>
        </row>
        <row r="185">
          <cell r="A185">
            <v>193</v>
          </cell>
        </row>
        <row r="186">
          <cell r="A186">
            <v>194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219</v>
          </cell>
        </row>
        <row r="212">
          <cell r="A212">
            <v>220</v>
          </cell>
        </row>
        <row r="213">
          <cell r="A213">
            <v>221</v>
          </cell>
        </row>
        <row r="214">
          <cell r="A214">
            <v>222</v>
          </cell>
        </row>
        <row r="215">
          <cell r="A215">
            <v>223</v>
          </cell>
        </row>
        <row r="216">
          <cell r="A216">
            <v>224</v>
          </cell>
        </row>
        <row r="217">
          <cell r="A217">
            <v>225</v>
          </cell>
        </row>
        <row r="218">
          <cell r="A218">
            <v>226</v>
          </cell>
        </row>
        <row r="219">
          <cell r="A219">
            <v>227</v>
          </cell>
        </row>
        <row r="220">
          <cell r="A220">
            <v>228</v>
          </cell>
        </row>
        <row r="221">
          <cell r="A221">
            <v>229</v>
          </cell>
        </row>
        <row r="222">
          <cell r="A222">
            <v>230</v>
          </cell>
        </row>
        <row r="223">
          <cell r="A223">
            <v>231</v>
          </cell>
        </row>
        <row r="224">
          <cell r="A224">
            <v>232</v>
          </cell>
        </row>
        <row r="225">
          <cell r="A225">
            <v>233</v>
          </cell>
        </row>
        <row r="226">
          <cell r="A226">
            <v>234</v>
          </cell>
        </row>
        <row r="227">
          <cell r="A227">
            <v>235</v>
          </cell>
        </row>
        <row r="228">
          <cell r="A228">
            <v>236</v>
          </cell>
        </row>
        <row r="229">
          <cell r="A229">
            <v>237</v>
          </cell>
        </row>
        <row r="230">
          <cell r="A230">
            <v>238</v>
          </cell>
        </row>
        <row r="231">
          <cell r="A231">
            <v>239</v>
          </cell>
        </row>
        <row r="232">
          <cell r="A232">
            <v>240</v>
          </cell>
        </row>
        <row r="233">
          <cell r="A233">
            <v>241</v>
          </cell>
        </row>
        <row r="234">
          <cell r="A234">
            <v>242</v>
          </cell>
        </row>
        <row r="235">
          <cell r="A235">
            <v>243</v>
          </cell>
        </row>
        <row r="236">
          <cell r="A236">
            <v>244</v>
          </cell>
        </row>
        <row r="237">
          <cell r="A237">
            <v>245</v>
          </cell>
        </row>
        <row r="238">
          <cell r="A238">
            <v>246</v>
          </cell>
        </row>
        <row r="239">
          <cell r="A239">
            <v>247</v>
          </cell>
        </row>
        <row r="240">
          <cell r="A240">
            <v>248</v>
          </cell>
        </row>
        <row r="241">
          <cell r="A241">
            <v>249</v>
          </cell>
        </row>
        <row r="242">
          <cell r="A242">
            <v>250</v>
          </cell>
        </row>
        <row r="243">
          <cell r="A243">
            <v>251</v>
          </cell>
        </row>
        <row r="244">
          <cell r="A244">
            <v>252</v>
          </cell>
        </row>
        <row r="245">
          <cell r="A245">
            <v>253</v>
          </cell>
        </row>
        <row r="246">
          <cell r="A246">
            <v>254</v>
          </cell>
        </row>
        <row r="247">
          <cell r="A247">
            <v>255</v>
          </cell>
        </row>
        <row r="248">
          <cell r="A248">
            <v>256</v>
          </cell>
        </row>
        <row r="249">
          <cell r="A249">
            <v>257</v>
          </cell>
        </row>
        <row r="250">
          <cell r="A250">
            <v>258</v>
          </cell>
        </row>
        <row r="251">
          <cell r="A251">
            <v>259</v>
          </cell>
        </row>
        <row r="252">
          <cell r="A252">
            <v>260</v>
          </cell>
        </row>
        <row r="253">
          <cell r="A253">
            <v>261</v>
          </cell>
        </row>
        <row r="254">
          <cell r="A254">
            <v>262</v>
          </cell>
        </row>
        <row r="255">
          <cell r="A255">
            <v>263</v>
          </cell>
        </row>
        <row r="256">
          <cell r="A256">
            <v>264</v>
          </cell>
        </row>
        <row r="257">
          <cell r="A257">
            <v>265</v>
          </cell>
        </row>
        <row r="258">
          <cell r="A258">
            <v>266</v>
          </cell>
        </row>
        <row r="259">
          <cell r="A259">
            <v>267</v>
          </cell>
        </row>
        <row r="260">
          <cell r="A260">
            <v>268</v>
          </cell>
        </row>
        <row r="261">
          <cell r="A261">
            <v>269</v>
          </cell>
        </row>
        <row r="262">
          <cell r="A262">
            <v>270</v>
          </cell>
        </row>
        <row r="263">
          <cell r="A263">
            <v>271</v>
          </cell>
        </row>
        <row r="264">
          <cell r="A264">
            <v>272</v>
          </cell>
        </row>
        <row r="265">
          <cell r="A265">
            <v>273</v>
          </cell>
        </row>
        <row r="266">
          <cell r="A266">
            <v>274</v>
          </cell>
        </row>
        <row r="267">
          <cell r="A267">
            <v>275</v>
          </cell>
        </row>
        <row r="268">
          <cell r="A268">
            <v>276</v>
          </cell>
        </row>
        <row r="269">
          <cell r="A269">
            <v>277</v>
          </cell>
        </row>
        <row r="270">
          <cell r="A270">
            <v>278</v>
          </cell>
        </row>
        <row r="271">
          <cell r="A271">
            <v>279</v>
          </cell>
        </row>
        <row r="272">
          <cell r="A272">
            <v>280</v>
          </cell>
        </row>
        <row r="273">
          <cell r="A273">
            <v>281</v>
          </cell>
        </row>
        <row r="274">
          <cell r="A274">
            <v>282</v>
          </cell>
        </row>
        <row r="275">
          <cell r="A275">
            <v>283</v>
          </cell>
        </row>
        <row r="276">
          <cell r="A276">
            <v>284</v>
          </cell>
        </row>
        <row r="277">
          <cell r="A277">
            <v>285</v>
          </cell>
        </row>
        <row r="278">
          <cell r="A278">
            <v>286</v>
          </cell>
        </row>
        <row r="279">
          <cell r="A279">
            <v>287</v>
          </cell>
        </row>
        <row r="280">
          <cell r="A280">
            <v>288</v>
          </cell>
        </row>
        <row r="281">
          <cell r="A281">
            <v>289</v>
          </cell>
        </row>
        <row r="282">
          <cell r="A282">
            <v>290</v>
          </cell>
        </row>
        <row r="283">
          <cell r="A283">
            <v>291</v>
          </cell>
        </row>
        <row r="284">
          <cell r="A284">
            <v>292</v>
          </cell>
        </row>
        <row r="285">
          <cell r="A285">
            <v>293</v>
          </cell>
        </row>
        <row r="286">
          <cell r="A286">
            <v>294</v>
          </cell>
        </row>
        <row r="287">
          <cell r="A287">
            <v>295</v>
          </cell>
        </row>
        <row r="288">
          <cell r="A288">
            <v>296</v>
          </cell>
        </row>
        <row r="289">
          <cell r="A289">
            <v>297</v>
          </cell>
        </row>
        <row r="290">
          <cell r="A290">
            <v>298</v>
          </cell>
        </row>
        <row r="291">
          <cell r="A291">
            <v>299</v>
          </cell>
        </row>
        <row r="292">
          <cell r="A292">
            <v>300</v>
          </cell>
        </row>
        <row r="293">
          <cell r="A293">
            <v>301</v>
          </cell>
        </row>
        <row r="294">
          <cell r="A294">
            <v>302</v>
          </cell>
        </row>
        <row r="295">
          <cell r="A295">
            <v>303</v>
          </cell>
        </row>
        <row r="296">
          <cell r="A296">
            <v>304</v>
          </cell>
        </row>
        <row r="297">
          <cell r="A297">
            <v>305</v>
          </cell>
        </row>
        <row r="298">
          <cell r="A298">
            <v>306</v>
          </cell>
        </row>
        <row r="299">
          <cell r="A299">
            <v>307</v>
          </cell>
        </row>
        <row r="300">
          <cell r="A300">
            <v>308</v>
          </cell>
        </row>
        <row r="301">
          <cell r="A301">
            <v>309</v>
          </cell>
        </row>
        <row r="302">
          <cell r="A302">
            <v>310</v>
          </cell>
        </row>
        <row r="303">
          <cell r="A303">
            <v>311</v>
          </cell>
        </row>
        <row r="304">
          <cell r="A304">
            <v>312</v>
          </cell>
        </row>
        <row r="305">
          <cell r="A305">
            <v>313</v>
          </cell>
        </row>
        <row r="306">
          <cell r="A306">
            <v>314</v>
          </cell>
        </row>
        <row r="307">
          <cell r="A307">
            <v>315</v>
          </cell>
        </row>
        <row r="308">
          <cell r="A308">
            <v>316</v>
          </cell>
        </row>
        <row r="309">
          <cell r="A309">
            <v>317</v>
          </cell>
        </row>
        <row r="310">
          <cell r="A310">
            <v>318</v>
          </cell>
        </row>
        <row r="311">
          <cell r="A311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2">
      <selection activeCell="A5" sqref="A5"/>
    </sheetView>
  </sheetViews>
  <sheetFormatPr defaultColWidth="9.00390625" defaultRowHeight="12.75"/>
  <cols>
    <col min="1" max="1" width="4.125" style="2" customWidth="1"/>
    <col min="2" max="2" width="36.25390625" style="2" customWidth="1"/>
    <col min="3" max="3" width="26.00390625" style="2" customWidth="1"/>
    <col min="4" max="4" width="18.375" style="2" customWidth="1"/>
    <col min="5" max="5" width="15.00390625" style="2" customWidth="1"/>
    <col min="6" max="6" width="5.00390625" style="2" customWidth="1"/>
    <col min="7" max="7" width="10.125" style="2" customWidth="1"/>
    <col min="8" max="16384" width="9.125" style="2" customWidth="1"/>
  </cols>
  <sheetData>
    <row r="1" spans="1:15" ht="18.75">
      <c r="A1" s="64" t="s">
        <v>0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  <c r="N1" s="1"/>
      <c r="O1" s="1"/>
    </row>
    <row r="2" spans="1:15" ht="18.75">
      <c r="A2" s="64" t="s">
        <v>1</v>
      </c>
      <c r="B2" s="64"/>
      <c r="C2" s="64"/>
      <c r="D2" s="64"/>
      <c r="E2" s="64"/>
      <c r="F2" s="64"/>
      <c r="G2" s="64"/>
      <c r="H2" s="64"/>
      <c r="I2" s="3"/>
      <c r="J2" s="3"/>
      <c r="K2" s="3"/>
      <c r="L2" s="3"/>
      <c r="M2" s="3"/>
      <c r="N2" s="3"/>
      <c r="O2" s="3"/>
    </row>
    <row r="3" spans="1:15" ht="12.75">
      <c r="A3" s="65"/>
      <c r="B3" s="65"/>
      <c r="C3" s="65"/>
      <c r="D3" s="65"/>
      <c r="E3" s="65"/>
      <c r="F3" s="65"/>
      <c r="G3" s="65"/>
      <c r="H3" s="65"/>
      <c r="I3" s="4"/>
      <c r="J3" s="4"/>
      <c r="K3" s="4"/>
      <c r="L3" s="4"/>
      <c r="M3" s="4"/>
      <c r="N3" s="4"/>
      <c r="O3" s="4"/>
    </row>
    <row r="4" spans="1:15" ht="15">
      <c r="A4" s="5" t="s">
        <v>70</v>
      </c>
      <c r="B4" s="6"/>
      <c r="C4" s="6"/>
      <c r="D4" s="6"/>
      <c r="E4" s="6"/>
      <c r="F4" s="7"/>
      <c r="G4" s="7"/>
      <c r="H4" s="7"/>
      <c r="I4" s="7"/>
      <c r="J4" s="6"/>
      <c r="K4" s="6"/>
      <c r="L4" s="6"/>
      <c r="N4" s="6"/>
      <c r="O4" s="6"/>
    </row>
    <row r="5" spans="1:15" ht="15">
      <c r="A5" s="5" t="s">
        <v>2</v>
      </c>
      <c r="B5" s="6"/>
      <c r="C5" s="6"/>
      <c r="D5" s="6"/>
      <c r="E5" s="6"/>
      <c r="F5" s="7"/>
      <c r="G5" s="7"/>
      <c r="H5" s="7"/>
      <c r="I5" s="7"/>
      <c r="J5" s="6"/>
      <c r="K5" s="6"/>
      <c r="L5" s="6"/>
      <c r="N5" s="6"/>
      <c r="O5" s="6"/>
    </row>
    <row r="6" spans="1:15" ht="15">
      <c r="A6" s="5" t="s">
        <v>3</v>
      </c>
      <c r="B6" s="6"/>
      <c r="C6" s="6"/>
      <c r="D6" s="6"/>
      <c r="E6" s="6"/>
      <c r="F6" s="7"/>
      <c r="G6" s="7"/>
      <c r="H6" s="7"/>
      <c r="I6" s="7"/>
      <c r="J6" s="6"/>
      <c r="K6" s="6"/>
      <c r="L6" s="6"/>
      <c r="N6" s="6"/>
      <c r="O6" s="6"/>
    </row>
    <row r="7" spans="1:15" ht="18.75">
      <c r="A7" s="6" t="s">
        <v>4</v>
      </c>
      <c r="B7" s="6"/>
      <c r="C7" s="6"/>
      <c r="D7" s="6"/>
      <c r="E7" s="6"/>
      <c r="F7" s="7"/>
      <c r="G7" s="7"/>
      <c r="H7" s="7"/>
      <c r="I7" s="7"/>
      <c r="J7" s="8"/>
      <c r="N7" s="6"/>
      <c r="O7" s="6"/>
    </row>
    <row r="8" ht="13.5" thickBot="1">
      <c r="I8" s="8"/>
    </row>
    <row r="9" spans="1:9" ht="18">
      <c r="A9" s="66" t="s">
        <v>5</v>
      </c>
      <c r="B9" s="68" t="s">
        <v>6</v>
      </c>
      <c r="C9" s="68" t="s">
        <v>7</v>
      </c>
      <c r="D9" s="68" t="s">
        <v>8</v>
      </c>
      <c r="E9" s="68"/>
      <c r="F9" s="68"/>
      <c r="G9" s="70" t="s">
        <v>9</v>
      </c>
      <c r="H9" s="72" t="s">
        <v>10</v>
      </c>
      <c r="I9" s="8"/>
    </row>
    <row r="10" spans="1:10" ht="18">
      <c r="A10" s="67"/>
      <c r="B10" s="69"/>
      <c r="C10" s="69"/>
      <c r="D10" s="10" t="s">
        <v>11</v>
      </c>
      <c r="E10" s="69" t="s">
        <v>12</v>
      </c>
      <c r="F10" s="69"/>
      <c r="G10" s="71"/>
      <c r="H10" s="73"/>
      <c r="I10" s="8"/>
      <c r="J10" s="8"/>
    </row>
    <row r="11" spans="1:8" ht="15">
      <c r="A11" s="11">
        <v>10</v>
      </c>
      <c r="B11" s="12" t="str">
        <f>VLOOKUP($A11,'[1]Іменні заявки'!$A:$K,3,FALSE)</f>
        <v>Новоселицький район</v>
      </c>
      <c r="C11" s="13" t="str">
        <f>VLOOKUP($A11,'[1]Іменні заявки'!$A:$K,4,FALSE)</f>
        <v>Новоселицький район</v>
      </c>
      <c r="D11" s="14">
        <v>2</v>
      </c>
      <c r="E11" s="74">
        <v>1</v>
      </c>
      <c r="F11" s="74"/>
      <c r="G11" s="14">
        <f aca="true" t="shared" si="0" ref="G11:G20">D11+E11+F11</f>
        <v>3</v>
      </c>
      <c r="H11" s="15">
        <v>1</v>
      </c>
    </row>
    <row r="12" spans="1:8" ht="15">
      <c r="A12" s="11">
        <v>110</v>
      </c>
      <c r="B12" s="12" t="str">
        <f>VLOOKUP($A12,'[1]Іменні заявки'!$A:$K,3,FALSE)</f>
        <v>Глибоцький район</v>
      </c>
      <c r="C12" s="13" t="str">
        <f>VLOOKUP($A12,'[1]Іменні заявки'!$A:$K,4,FALSE)</f>
        <v>Глибоцький район</v>
      </c>
      <c r="D12" s="14">
        <v>1</v>
      </c>
      <c r="E12" s="74">
        <v>5</v>
      </c>
      <c r="F12" s="74"/>
      <c r="G12" s="14">
        <f t="shared" si="0"/>
        <v>6</v>
      </c>
      <c r="H12" s="15">
        <v>2</v>
      </c>
    </row>
    <row r="13" spans="1:8" ht="15">
      <c r="A13" s="11">
        <v>30</v>
      </c>
      <c r="B13" s="12" t="str">
        <f>VLOOKUP($A13,'[1]Іменні заявки'!$A:$K,3,FALSE)</f>
        <v>Сторожинецький район</v>
      </c>
      <c r="C13" s="13" t="str">
        <f>VLOOKUP($A13,'[1]Іменні заявки'!$A:$K,4,FALSE)</f>
        <v>Сторожинецький район</v>
      </c>
      <c r="D13" s="14">
        <v>5</v>
      </c>
      <c r="E13" s="74">
        <v>3</v>
      </c>
      <c r="F13" s="74"/>
      <c r="G13" s="14">
        <f t="shared" si="0"/>
        <v>8</v>
      </c>
      <c r="H13" s="15">
        <v>3</v>
      </c>
    </row>
    <row r="14" spans="1:8" ht="15">
      <c r="A14" s="11">
        <v>50</v>
      </c>
      <c r="B14" s="12" t="str">
        <f>VLOOKUP($A14,'[1]Іменні заявки'!$A:$K,3,FALSE)</f>
        <v>м.Чернівці</v>
      </c>
      <c r="C14" s="13" t="str">
        <f>VLOOKUP($A14,'[1]Іменні заявки'!$A:$K,4,FALSE)</f>
        <v>м.Чернівці</v>
      </c>
      <c r="D14" s="14">
        <v>4</v>
      </c>
      <c r="E14" s="74">
        <v>4</v>
      </c>
      <c r="F14" s="74"/>
      <c r="G14" s="14">
        <f t="shared" si="0"/>
        <v>8</v>
      </c>
      <c r="H14" s="15">
        <v>4</v>
      </c>
    </row>
    <row r="15" spans="1:8" ht="15">
      <c r="A15" s="11">
        <v>120</v>
      </c>
      <c r="B15" s="12" t="str">
        <f>VLOOKUP($A15,'[1]Іменні заявки'!$A:$K,3,FALSE)</f>
        <v>Глибоцький ЦТКСЕУМ</v>
      </c>
      <c r="C15" s="13" t="str">
        <f>VLOOKUP($A15,'[1]Іменні заявки'!$A:$K,4,FALSE)</f>
        <v>Глибоцький район</v>
      </c>
      <c r="D15" s="14">
        <v>3</v>
      </c>
      <c r="E15" s="74">
        <v>7</v>
      </c>
      <c r="F15" s="74"/>
      <c r="G15" s="14">
        <f t="shared" si="0"/>
        <v>10</v>
      </c>
      <c r="H15" s="15">
        <v>5</v>
      </c>
    </row>
    <row r="16" spans="1:8" ht="15">
      <c r="A16" s="11">
        <v>130</v>
      </c>
      <c r="B16" s="12" t="str">
        <f>VLOOKUP($A16,'[1]Іменні заявки'!$A:$K,3,FALSE)</f>
        <v>ОЦТКЕУМ</v>
      </c>
      <c r="C16" s="13" t="str">
        <f>VLOOKUP($A16,'[1]Іменні заявки'!$A:$K,4,FALSE)</f>
        <v>м.Чернвці</v>
      </c>
      <c r="D16" s="14">
        <v>9</v>
      </c>
      <c r="E16" s="74">
        <v>2</v>
      </c>
      <c r="F16" s="74"/>
      <c r="G16" s="14">
        <f t="shared" si="0"/>
        <v>11</v>
      </c>
      <c r="H16" s="15">
        <v>6</v>
      </c>
    </row>
    <row r="17" spans="1:8" ht="15">
      <c r="A17" s="11">
        <v>20</v>
      </c>
      <c r="B17" s="12" t="str">
        <f>VLOOKUP($A17,'[1]Іменні заявки'!$A:$K,3,FALSE)</f>
        <v>Новоселицький РЦСТКЕУМ</v>
      </c>
      <c r="C17" s="13" t="str">
        <f>VLOOKUP($A17,'[1]Іменні заявки'!$A:$K,4,FALSE)</f>
        <v>Новоселицький район</v>
      </c>
      <c r="D17" s="14">
        <v>8</v>
      </c>
      <c r="E17" s="74">
        <v>6</v>
      </c>
      <c r="F17" s="74"/>
      <c r="G17" s="14">
        <f t="shared" si="0"/>
        <v>14</v>
      </c>
      <c r="H17" s="15">
        <v>7</v>
      </c>
    </row>
    <row r="18" spans="1:8" ht="15">
      <c r="A18" s="11">
        <v>100</v>
      </c>
      <c r="B18" s="12" t="str">
        <f>VLOOKUP($A18,'[1]Іменні заявки'!$A:$K,3,FALSE)</f>
        <v>Сокирянський район</v>
      </c>
      <c r="C18" s="13" t="str">
        <f>VLOOKUP($A18,'[1]Іменні заявки'!$A:$K,4,FALSE)</f>
        <v>Сокирянський район</v>
      </c>
      <c r="D18" s="14">
        <v>7</v>
      </c>
      <c r="E18" s="74">
        <v>8</v>
      </c>
      <c r="F18" s="74"/>
      <c r="G18" s="14">
        <f t="shared" si="0"/>
        <v>15</v>
      </c>
      <c r="H18" s="15">
        <v>8</v>
      </c>
    </row>
    <row r="19" spans="1:8" ht="15">
      <c r="A19" s="11">
        <v>140</v>
      </c>
      <c r="B19" s="12" t="str">
        <f>VLOOKUP($A19,'[1]Іменні заявки'!$A:$K,3,FALSE)</f>
        <v>Кельменецький район</v>
      </c>
      <c r="C19" s="13" t="str">
        <f>VLOOKUP($A19,'[1]Іменні заявки'!$A:$K,4,FALSE)</f>
        <v>Кельменецький район</v>
      </c>
      <c r="D19" s="14">
        <v>10</v>
      </c>
      <c r="E19" s="74">
        <v>9</v>
      </c>
      <c r="F19" s="74"/>
      <c r="G19" s="14">
        <f t="shared" si="0"/>
        <v>19</v>
      </c>
      <c r="H19" s="15">
        <v>9</v>
      </c>
    </row>
    <row r="20" spans="1:8" ht="15">
      <c r="A20" s="11">
        <v>40</v>
      </c>
      <c r="B20" s="12" t="str">
        <f>VLOOKUP($A20,'[1]Іменні заявки'!$A:$K,3,FALSE)</f>
        <v>Вижницький район</v>
      </c>
      <c r="C20" s="13" t="str">
        <f>VLOOKUP($A20,'[1]Іменні заявки'!$A:$K,4,FALSE)</f>
        <v>Вижницький район</v>
      </c>
      <c r="D20" s="14">
        <v>12</v>
      </c>
      <c r="E20" s="74">
        <v>10</v>
      </c>
      <c r="F20" s="74"/>
      <c r="G20" s="14">
        <f t="shared" si="0"/>
        <v>22</v>
      </c>
      <c r="H20" s="15">
        <v>10</v>
      </c>
    </row>
    <row r="21" spans="1:8" ht="15">
      <c r="A21" s="11">
        <v>60</v>
      </c>
      <c r="B21" s="12" t="str">
        <f>VLOOKUP($A21,'[1]Іменні заявки'!$A:$K,3,FALSE)</f>
        <v>Герцаївський район</v>
      </c>
      <c r="C21" s="13" t="str">
        <f>VLOOKUP($A21,'[1]Іменні заявки'!$A:$K,4,FALSE)</f>
        <v>Герцаївський район</v>
      </c>
      <c r="D21" s="14">
        <v>6</v>
      </c>
      <c r="E21" s="77" t="s">
        <v>13</v>
      </c>
      <c r="F21" s="74"/>
      <c r="G21" s="14"/>
      <c r="H21" s="15">
        <v>11</v>
      </c>
    </row>
    <row r="22" spans="1:8" ht="15">
      <c r="A22" s="11">
        <v>80</v>
      </c>
      <c r="B22" s="12" t="str">
        <f>VLOOKUP($A22,'[1]Іменні заявки'!$A:$K,3,FALSE)</f>
        <v>Путильський район</v>
      </c>
      <c r="C22" s="13" t="str">
        <f>VLOOKUP($A22,'[1]Іменні заявки'!$A:$K,4,FALSE)</f>
        <v>Путильський район</v>
      </c>
      <c r="D22" s="14">
        <v>11</v>
      </c>
      <c r="E22" s="77" t="s">
        <v>13</v>
      </c>
      <c r="F22" s="74"/>
      <c r="G22" s="14"/>
      <c r="H22" s="15">
        <v>12</v>
      </c>
    </row>
    <row r="24" spans="1:8" ht="12.75">
      <c r="A24" s="75" t="s">
        <v>14</v>
      </c>
      <c r="B24" s="76"/>
      <c r="C24" s="76"/>
      <c r="D24" s="76"/>
      <c r="E24" s="76"/>
      <c r="F24" s="76"/>
      <c r="G24" s="76"/>
      <c r="H24" s="76"/>
    </row>
    <row r="26" spans="1:8" ht="12.75">
      <c r="A26" s="75" t="s">
        <v>15</v>
      </c>
      <c r="B26" s="76"/>
      <c r="C26" s="76"/>
      <c r="D26" s="76"/>
      <c r="E26" s="76"/>
      <c r="F26" s="76"/>
      <c r="G26" s="76"/>
      <c r="H26" s="76"/>
    </row>
  </sheetData>
  <mergeCells count="24">
    <mergeCell ref="A24:H24"/>
    <mergeCell ref="A26:H26"/>
    <mergeCell ref="E19:F19"/>
    <mergeCell ref="E20:F20"/>
    <mergeCell ref="E21:F21"/>
    <mergeCell ref="E22:F22"/>
    <mergeCell ref="E15:F15"/>
    <mergeCell ref="E16:F16"/>
    <mergeCell ref="E17:F17"/>
    <mergeCell ref="E18:F18"/>
    <mergeCell ref="E11:F11"/>
    <mergeCell ref="E12:F12"/>
    <mergeCell ref="E13:F13"/>
    <mergeCell ref="E14:F14"/>
    <mergeCell ref="A1:H1"/>
    <mergeCell ref="A2:H2"/>
    <mergeCell ref="A3:H3"/>
    <mergeCell ref="A9:A10"/>
    <mergeCell ref="B9:B10"/>
    <mergeCell ref="C9:C10"/>
    <mergeCell ref="D9:F9"/>
    <mergeCell ref="G9:G10"/>
    <mergeCell ref="H9:H10"/>
    <mergeCell ref="E10:F10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workbookViewId="0" topLeftCell="A9">
      <selection activeCell="O14" sqref="O14"/>
    </sheetView>
  </sheetViews>
  <sheetFormatPr defaultColWidth="9.00390625" defaultRowHeight="12.75"/>
  <cols>
    <col min="1" max="1" width="5.125" style="2" customWidth="1"/>
    <col min="2" max="2" width="5.875" style="2" customWidth="1"/>
    <col min="3" max="3" width="31.125" style="2" customWidth="1"/>
    <col min="4" max="4" width="8.75390625" style="2" customWidth="1"/>
    <col min="5" max="5" width="20.25390625" style="2" customWidth="1"/>
    <col min="6" max="6" width="17.125" style="2" customWidth="1"/>
    <col min="7" max="7" width="15.125" style="2" customWidth="1"/>
    <col min="8" max="8" width="16.75390625" style="2" customWidth="1"/>
    <col min="9" max="9" width="12.00390625" style="2" customWidth="1"/>
    <col min="10" max="10" width="12.875" style="2" hidden="1" customWidth="1"/>
    <col min="11" max="12" width="9.125" style="2" customWidth="1"/>
    <col min="13" max="13" width="10.875" style="2" customWidth="1"/>
    <col min="14" max="16384" width="9.125" style="2" customWidth="1"/>
  </cols>
  <sheetData>
    <row r="1" spans="1:15" ht="18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78" t="s">
        <v>49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5" t="s">
        <v>18</v>
      </c>
      <c r="B4" s="6"/>
      <c r="C4" s="6"/>
      <c r="D4" s="6"/>
      <c r="E4" s="6"/>
      <c r="F4" s="7"/>
      <c r="G4" s="7"/>
      <c r="H4" s="7"/>
      <c r="I4" s="6"/>
      <c r="J4" s="6"/>
      <c r="K4" s="6"/>
      <c r="L4" s="6"/>
      <c r="M4" s="6"/>
      <c r="N4" s="6"/>
      <c r="O4" s="6"/>
    </row>
    <row r="5" spans="1:15" ht="15">
      <c r="A5" s="5" t="s">
        <v>2</v>
      </c>
      <c r="B5" s="6"/>
      <c r="C5" s="6"/>
      <c r="D5" s="6"/>
      <c r="E5" s="6"/>
      <c r="F5" s="7"/>
      <c r="G5" s="7"/>
      <c r="H5" s="7"/>
      <c r="I5" s="6"/>
      <c r="J5" s="6"/>
      <c r="K5" s="6"/>
      <c r="L5" s="6"/>
      <c r="M5" s="6"/>
      <c r="N5" s="6"/>
      <c r="O5" s="6"/>
    </row>
    <row r="6" spans="1:15" ht="15">
      <c r="A6" s="5" t="s">
        <v>3</v>
      </c>
      <c r="B6" s="6"/>
      <c r="C6" s="6"/>
      <c r="D6" s="6"/>
      <c r="E6" s="6"/>
      <c r="F6" s="7"/>
      <c r="G6" s="7"/>
      <c r="H6" s="7"/>
      <c r="I6" s="6"/>
      <c r="J6" s="6"/>
      <c r="K6" s="6"/>
      <c r="L6" s="6"/>
      <c r="M6" s="6"/>
      <c r="N6" s="6"/>
      <c r="O6" s="6"/>
    </row>
    <row r="7" spans="1:15" ht="19.5" thickBot="1">
      <c r="A7" s="17" t="s">
        <v>50</v>
      </c>
      <c r="B7" s="6"/>
      <c r="C7" s="6"/>
      <c r="D7" s="6"/>
      <c r="E7" s="6"/>
      <c r="F7" s="42" t="s">
        <v>51</v>
      </c>
      <c r="G7" s="7"/>
      <c r="H7" s="7"/>
      <c r="I7" s="18"/>
      <c r="J7" s="8"/>
      <c r="K7" s="8"/>
      <c r="N7" s="6"/>
      <c r="O7" s="6"/>
    </row>
    <row r="8" spans="1:15" ht="14.25" thickBot="1" thickTop="1">
      <c r="A8" s="6" t="s">
        <v>20</v>
      </c>
      <c r="B8" s="6"/>
      <c r="C8" s="6"/>
      <c r="D8" s="6"/>
      <c r="E8" s="6"/>
      <c r="F8" s="7"/>
      <c r="G8" s="7" t="s">
        <v>52</v>
      </c>
      <c r="H8" s="7"/>
      <c r="I8" s="9">
        <f>SUM(N11:N16)*4</f>
        <v>24</v>
      </c>
      <c r="J8" s="19"/>
      <c r="K8" s="19"/>
      <c r="L8" s="20"/>
      <c r="M8" s="20"/>
      <c r="N8" s="21"/>
      <c r="O8" s="6"/>
    </row>
    <row r="9" spans="1:15" ht="21.75" thickBot="1" thickTop="1">
      <c r="A9" s="18"/>
      <c r="B9" s="22"/>
      <c r="C9" s="23"/>
      <c r="D9" s="23"/>
      <c r="E9" s="23"/>
      <c r="F9" s="7"/>
      <c r="G9" s="7" t="s">
        <v>62</v>
      </c>
      <c r="H9" s="7" t="s">
        <v>63</v>
      </c>
      <c r="I9" s="6" t="s">
        <v>64</v>
      </c>
      <c r="J9" s="6"/>
      <c r="K9" s="6"/>
      <c r="L9" s="21"/>
      <c r="M9" s="21"/>
      <c r="N9" s="6"/>
      <c r="O9" s="6"/>
    </row>
    <row r="10" spans="1:13" ht="39.75" thickBot="1" thickTop="1">
      <c r="A10" s="24" t="s">
        <v>21</v>
      </c>
      <c r="B10" s="25" t="s">
        <v>5</v>
      </c>
      <c r="C10" s="26" t="s">
        <v>22</v>
      </c>
      <c r="D10" s="27" t="s">
        <v>23</v>
      </c>
      <c r="E10" s="28" t="s">
        <v>7</v>
      </c>
      <c r="F10" s="29" t="s">
        <v>6</v>
      </c>
      <c r="G10" s="43" t="s">
        <v>53</v>
      </c>
      <c r="H10" s="43" t="s">
        <v>54</v>
      </c>
      <c r="I10" s="30" t="s">
        <v>55</v>
      </c>
      <c r="J10" s="30" t="s">
        <v>36</v>
      </c>
      <c r="K10" s="31" t="s">
        <v>26</v>
      </c>
      <c r="L10" s="44" t="s">
        <v>10</v>
      </c>
      <c r="M10" s="45" t="s">
        <v>56</v>
      </c>
    </row>
    <row r="11" spans="1:14" ht="14.25" thickBot="1" thickTop="1">
      <c r="A11" s="46">
        <v>1</v>
      </c>
      <c r="B11" s="32">
        <v>56</v>
      </c>
      <c r="C11" s="33" t="str">
        <f>VLOOKUP($B11,'[1]Іменні заявки'!$A:$I,2,FALSE)</f>
        <v>Велущак Христина </v>
      </c>
      <c r="D11" s="34" t="str">
        <f>VLOOKUP($B11,'[1]Іменні заявки'!$A:$I,7,FALSE)</f>
        <v>ІІІ</v>
      </c>
      <c r="E11" s="47" t="str">
        <f>VLOOKUP($B11,'[1]Іменні заявки'!$A:$I,4,FALSE)</f>
        <v>м.Чернівці</v>
      </c>
      <c r="F11" s="48" t="str">
        <f>VLOOKUP($B11,'[1]Іменні заявки'!$A:$I,3,FALSE)</f>
        <v>м.Чернівці</v>
      </c>
      <c r="G11" s="49">
        <f>VLOOKUP($B11,'[1]фігурка дів.'!$B:$R,17,FALSE)</f>
        <v>0.0011412037037037035</v>
      </c>
      <c r="H11" s="49">
        <f>VLOOKUP($B11,'[1]тріал-дів.'!$B:$R,12,FALSE)</f>
        <v>0.0005630787037037037</v>
      </c>
      <c r="I11" s="49">
        <f aca="true" t="shared" si="0" ref="I11:I33">H11+G11</f>
        <v>0.0017042824074074072</v>
      </c>
      <c r="J11" s="50">
        <f>HOUR(I11)*3600+MINUTE(I11)*60+SECOND(I11)</f>
        <v>147</v>
      </c>
      <c r="K11" s="51">
        <v>100</v>
      </c>
      <c r="L11" s="41">
        <v>1</v>
      </c>
      <c r="M11" s="45" t="s">
        <v>61</v>
      </c>
      <c r="N11" s="36">
        <f>IF(D11="МС",100,IF(D11="КМС",30,IF(D11="І",10,IF(D11="ІІ",3,IF(D11="ІІІ",1)))))</f>
        <v>1</v>
      </c>
    </row>
    <row r="12" spans="1:14" ht="14.25" thickBot="1" thickTop="1">
      <c r="A12" s="46">
        <v>2</v>
      </c>
      <c r="B12" s="32">
        <v>125</v>
      </c>
      <c r="C12" s="33" t="str">
        <f>VLOOKUP($B12,'[1]Іменні заявки'!$A:$I,2,FALSE)</f>
        <v>Гросу Марія</v>
      </c>
      <c r="D12" s="34" t="str">
        <f>VLOOKUP($B12,'[1]Іменні заявки'!$A:$I,7,FALSE)</f>
        <v>ІІІ</v>
      </c>
      <c r="E12" s="47" t="str">
        <f>VLOOKUP($B12,'[1]Іменні заявки'!$A:$I,4,FALSE)</f>
        <v>Глибоцький район</v>
      </c>
      <c r="F12" s="48" t="str">
        <f>VLOOKUP($B12,'[1]Іменні заявки'!$A:$I,3,FALSE)</f>
        <v>Глибоцький ЦТКСЕУМ</v>
      </c>
      <c r="G12" s="49">
        <f>VLOOKUP($B12,'[1]фігурка дів.'!$B:$R,17,FALSE)</f>
        <v>0.001135185185185185</v>
      </c>
      <c r="H12" s="49">
        <f>VLOOKUP($B12,'[1]тріал-дів.'!$B:$R,12,FALSE)</f>
        <v>0.0006311342592592591</v>
      </c>
      <c r="I12" s="49">
        <f t="shared" si="0"/>
        <v>0.001766319444444444</v>
      </c>
      <c r="J12" s="50">
        <f>HOUR(I12)*3600+MINUTE(I12)*60+SECOND(I12)</f>
        <v>153</v>
      </c>
      <c r="K12" s="51">
        <f>I12/$I$11*100</f>
        <v>103.64006791171477</v>
      </c>
      <c r="L12" s="41">
        <v>2</v>
      </c>
      <c r="M12" s="45" t="s">
        <v>61</v>
      </c>
      <c r="N12" s="36">
        <f>IF(D12="МС",100,IF(D12="КМС",30,IF(D12="І",10,IF(D12="ІІ",3,IF(D12="ІІІ",1)))))</f>
        <v>1</v>
      </c>
    </row>
    <row r="13" spans="1:14" ht="14.25" thickBot="1" thickTop="1">
      <c r="A13" s="46">
        <v>3</v>
      </c>
      <c r="B13" s="32">
        <v>114</v>
      </c>
      <c r="C13" s="33" t="str">
        <f>VLOOKUP($B13,'[1]Іменні заявки'!$A:$I,2,FALSE)</f>
        <v>Опаєць Інна</v>
      </c>
      <c r="D13" s="34" t="str">
        <f>VLOOKUP($B13,'[1]Іменні заявки'!$A:$I,7,FALSE)</f>
        <v>ІІІ</v>
      </c>
      <c r="E13" s="47" t="str">
        <f>VLOOKUP($B13,'[1]Іменні заявки'!$A:$I,4,FALSE)</f>
        <v>Глибоцький район</v>
      </c>
      <c r="F13" s="48" t="str">
        <f>VLOOKUP($B13,'[1]Іменні заявки'!$A:$I,3,FALSE)</f>
        <v>Глибоцький район</v>
      </c>
      <c r="G13" s="49">
        <f>VLOOKUP($B13,'[1]фігурка дів.'!$B:$R,17,FALSE)</f>
        <v>0.001052777777777778</v>
      </c>
      <c r="H13" s="49">
        <f>VLOOKUP($B13,'[1]тріал-дів.'!$B:$R,12,FALSE)</f>
        <v>0.0007708333333333332</v>
      </c>
      <c r="I13" s="49">
        <f t="shared" si="0"/>
        <v>0.0018236111111111111</v>
      </c>
      <c r="J13" s="50">
        <f>HOUR(I13)*3600+MINUTE(I13)*60+SECOND(I13)</f>
        <v>158</v>
      </c>
      <c r="K13" s="51">
        <f aca="true" t="shared" si="1" ref="K13:K33">I13/$I$11*100</f>
        <v>107.00169779286928</v>
      </c>
      <c r="L13" s="41">
        <v>3</v>
      </c>
      <c r="M13" s="45" t="s">
        <v>45</v>
      </c>
      <c r="N13" s="36">
        <f>IF(D13="МС",100,IF(D13="КМС",30,IF(D13="І",10,IF(D13="ІІ",3,IF(D13="ІІІ",1)))))</f>
        <v>1</v>
      </c>
    </row>
    <row r="14" spans="1:14" ht="14.25" thickBot="1" thickTop="1">
      <c r="A14" s="46">
        <v>4</v>
      </c>
      <c r="B14" s="32">
        <v>116</v>
      </c>
      <c r="C14" s="33" t="str">
        <f>VLOOKUP($B14,'[1]Іменні заявки'!$A:$I,2,FALSE)</f>
        <v>Бурла Міхаєла</v>
      </c>
      <c r="D14" s="34" t="str">
        <f>VLOOKUP($B14,'[1]Іменні заявки'!$A:$I,7,FALSE)</f>
        <v>ІІІ</v>
      </c>
      <c r="E14" s="47" t="str">
        <f>VLOOKUP($B14,'[1]Іменні заявки'!$A:$I,4,FALSE)</f>
        <v>Глибоцький район</v>
      </c>
      <c r="F14" s="48" t="str">
        <f>VLOOKUP($B14,'[1]Іменні заявки'!$A:$I,3,FALSE)</f>
        <v>Глибоцький район</v>
      </c>
      <c r="G14" s="49">
        <f>VLOOKUP($B14,'[1]фігурка дів.'!$B:$R,17,FALSE)</f>
        <v>0.001723611111111111</v>
      </c>
      <c r="H14" s="49">
        <f>VLOOKUP($B14,'[1]тріал-дів.'!$B:$R,12,FALSE)</f>
        <v>0.00046203703703703706</v>
      </c>
      <c r="I14" s="49">
        <f t="shared" si="0"/>
        <v>0.0021856481481481484</v>
      </c>
      <c r="J14" s="50">
        <f>HOUR(I14)*3600+MINUTE(I14)*60+SECOND(I14)</f>
        <v>189</v>
      </c>
      <c r="K14" s="51">
        <f t="shared" si="1"/>
        <v>128.2444821731749</v>
      </c>
      <c r="L14" s="41">
        <v>4</v>
      </c>
      <c r="M14" s="45" t="s">
        <v>45</v>
      </c>
      <c r="N14" s="36">
        <f>IF(D14="МС",100,IF(D14="КМС",30,IF(D14="І",10,IF(D14="ІІ",3,IF(D14="ІІІ",1)))))</f>
        <v>1</v>
      </c>
    </row>
    <row r="15" spans="1:14" ht="14.25" thickBot="1" thickTop="1">
      <c r="A15" s="46">
        <v>5</v>
      </c>
      <c r="B15" s="32">
        <v>145</v>
      </c>
      <c r="C15" s="33" t="str">
        <f>VLOOKUP($B15,'[1]Іменні заявки'!$A:$I,2,FALSE)</f>
        <v>Боднарь Ольга</v>
      </c>
      <c r="D15" s="34" t="str">
        <f>VLOOKUP($B15,'[1]Іменні заявки'!$A:$I,7,FALSE)</f>
        <v>III</v>
      </c>
      <c r="E15" s="47" t="str">
        <f>VLOOKUP($B15,'[1]Іменні заявки'!$A:$I,4,FALSE)</f>
        <v>Кельменецький район</v>
      </c>
      <c r="F15" s="48" t="str">
        <f>VLOOKUP($B15,'[1]Іменні заявки'!$A:$I,3,FALSE)</f>
        <v>Кельменецький район</v>
      </c>
      <c r="G15" s="49">
        <f>VLOOKUP($B15,'[1]фігурка дів.'!$B:$R,17,FALSE)</f>
        <v>0.0018133101851851852</v>
      </c>
      <c r="H15" s="49">
        <f>VLOOKUP($B15,'[1]тріал-дів.'!$B:$R,12,FALSE)</f>
        <v>0.0004618055555555555</v>
      </c>
      <c r="I15" s="49">
        <f t="shared" si="0"/>
        <v>0.0022751157407407407</v>
      </c>
      <c r="J15" s="50">
        <f aca="true" t="shared" si="2" ref="J15:J33">HOUR(I15)*3600+MINUTE(I15)*60+SECOND(I15)</f>
        <v>197</v>
      </c>
      <c r="K15" s="51">
        <f t="shared" si="1"/>
        <v>133.49405772495757</v>
      </c>
      <c r="L15" s="41">
        <v>5</v>
      </c>
      <c r="M15" s="45" t="s">
        <v>45</v>
      </c>
      <c r="N15" s="36">
        <v>1</v>
      </c>
    </row>
    <row r="16" spans="1:14" ht="14.25" thickBot="1" thickTop="1">
      <c r="A16" s="46">
        <v>6</v>
      </c>
      <c r="B16" s="32">
        <v>26</v>
      </c>
      <c r="C16" s="33" t="str">
        <f>VLOOKUP($B16,'[1]Іменні заявки'!$A:$I,2,FALSE)</f>
        <v>Постолатій Роміна</v>
      </c>
      <c r="D16" s="34" t="str">
        <f>VLOOKUP($B16,'[1]Іменні заявки'!$A:$I,7,FALSE)</f>
        <v>ІІІ</v>
      </c>
      <c r="E16" s="47" t="str">
        <f>VLOOKUP($B16,'[1]Іменні заявки'!$A:$I,4,FALSE)</f>
        <v>Новоселицький район</v>
      </c>
      <c r="F16" s="48" t="str">
        <f>VLOOKUP($B16,'[1]Іменні заявки'!$A:$I,3,FALSE)</f>
        <v>Новоселицький РЦСТКЕУМ</v>
      </c>
      <c r="G16" s="49">
        <f>VLOOKUP($B16,'[1]фігурка дів.'!$B:$R,17,FALSE)</f>
        <v>0.0013733796296296293</v>
      </c>
      <c r="H16" s="49">
        <f>VLOOKUP($B16,'[1]тріал-дів.'!$B:$R,12,FALSE)</f>
        <v>0.0009140046296296295</v>
      </c>
      <c r="I16" s="49">
        <f t="shared" si="0"/>
        <v>0.002287384259259259</v>
      </c>
      <c r="J16" s="50">
        <f t="shared" si="2"/>
        <v>198</v>
      </c>
      <c r="K16" s="51">
        <f t="shared" si="1"/>
        <v>134.213921901528</v>
      </c>
      <c r="L16" s="41">
        <v>6</v>
      </c>
      <c r="M16" s="45" t="s">
        <v>65</v>
      </c>
      <c r="N16" s="36">
        <f>IF(D16="МС",100,IF(D16="КМС",30,IF(D16="І",10,IF(D16="ІІ",3,IF(D16="ІІІ",1)))))</f>
        <v>1</v>
      </c>
    </row>
    <row r="17" spans="1:13" ht="14.25" thickBot="1" thickTop="1">
      <c r="A17" s="46">
        <v>7</v>
      </c>
      <c r="B17" s="32">
        <v>16</v>
      </c>
      <c r="C17" s="33" t="str">
        <f>VLOOKUP($B17,'[1]Іменні заявки'!$A:$I,2,FALSE)</f>
        <v>Гузун Олена</v>
      </c>
      <c r="D17" s="34" t="str">
        <f>VLOOKUP($B17,'[1]Іменні заявки'!$A:$I,7,FALSE)</f>
        <v>ІІІ</v>
      </c>
      <c r="E17" s="47" t="str">
        <f>VLOOKUP($B17,'[1]Іменні заявки'!$A:$I,4,FALSE)</f>
        <v>Новоселицький район</v>
      </c>
      <c r="F17" s="48" t="str">
        <f>VLOOKUP($B17,'[1]Іменні заявки'!$A:$I,3,FALSE)</f>
        <v>Новоселицький район</v>
      </c>
      <c r="G17" s="49">
        <f>VLOOKUP($B17,'[1]фігурка дів.'!$B:$R,17,FALSE)</f>
        <v>0.0017841435185185185</v>
      </c>
      <c r="H17" s="49">
        <f>VLOOKUP($B17,'[1]тріал-дів.'!$B:$R,12,FALSE)</f>
        <v>0.0005243055555555555</v>
      </c>
      <c r="I17" s="49">
        <f t="shared" si="0"/>
        <v>0.002308449074074074</v>
      </c>
      <c r="J17" s="50">
        <f t="shared" si="2"/>
        <v>199</v>
      </c>
      <c r="K17" s="51">
        <f t="shared" si="1"/>
        <v>135.44991511035653</v>
      </c>
      <c r="L17" s="41">
        <v>7</v>
      </c>
      <c r="M17" s="45" t="s">
        <v>65</v>
      </c>
    </row>
    <row r="18" spans="1:13" ht="14.25" thickBot="1" thickTop="1">
      <c r="A18" s="46">
        <v>8</v>
      </c>
      <c r="B18" s="32">
        <v>33</v>
      </c>
      <c r="C18" s="33" t="str">
        <f>VLOOKUP($B18,'[1]Іменні заявки'!$A:$I,2,FALSE)</f>
        <v>Павловська Маріана</v>
      </c>
      <c r="D18" s="34" t="str">
        <f>VLOOKUP($B18,'[1]Іменні заявки'!$A:$I,7,FALSE)</f>
        <v>ІІІ</v>
      </c>
      <c r="E18" s="47" t="str">
        <f>VLOOKUP($B18,'[1]Іменні заявки'!$A:$I,4,FALSE)</f>
        <v>Сторожинецький район</v>
      </c>
      <c r="F18" s="48" t="str">
        <f>VLOOKUP($B18,'[1]Іменні заявки'!$A:$I,3,FALSE)</f>
        <v>Сторожинецький район</v>
      </c>
      <c r="G18" s="49">
        <f>VLOOKUP($B18,'[1]фігурка дів.'!$B:$R,17,FALSE)</f>
        <v>0.0017118055555555554</v>
      </c>
      <c r="H18" s="49">
        <f>VLOOKUP($B18,'[1]тріал-дів.'!$B:$R,12,FALSE)</f>
        <v>0.000738888888888889</v>
      </c>
      <c r="I18" s="49">
        <f t="shared" si="0"/>
        <v>0.0024506944444444446</v>
      </c>
      <c r="J18" s="50">
        <f t="shared" si="2"/>
        <v>212</v>
      </c>
      <c r="K18" s="51">
        <f t="shared" si="1"/>
        <v>143.79626485568764</v>
      </c>
      <c r="L18" s="41">
        <v>8</v>
      </c>
      <c r="M18" s="45" t="s">
        <v>65</v>
      </c>
    </row>
    <row r="19" spans="1:13" ht="14.25" thickBot="1" thickTop="1">
      <c r="A19" s="46">
        <v>9</v>
      </c>
      <c r="B19" s="32">
        <v>104</v>
      </c>
      <c r="C19" s="33" t="str">
        <f>VLOOKUP($B19,'[1]Іменні заявки'!$A:$I,2,FALSE)</f>
        <v>Микитюк Оксана</v>
      </c>
      <c r="D19" s="34" t="str">
        <f>VLOOKUP($B19,'[1]Іменні заявки'!$A:$I,7,FALSE)</f>
        <v>ІІІ</v>
      </c>
      <c r="E19" s="47" t="str">
        <f>VLOOKUP($B19,'[1]Іменні заявки'!$A:$I,4,FALSE)</f>
        <v>Сокирянський район</v>
      </c>
      <c r="F19" s="48" t="str">
        <f>VLOOKUP($B19,'[1]Іменні заявки'!$A:$I,3,FALSE)</f>
        <v>Сокирянський район</v>
      </c>
      <c r="G19" s="49">
        <f>VLOOKUP($B19,'[1]фігурка дів.'!$B:$R,17,FALSE)</f>
        <v>0.0019118055555555555</v>
      </c>
      <c r="H19" s="49">
        <f>VLOOKUP($B19,'[1]тріал-дів.'!$B:$R,12,FALSE)</f>
        <v>0.0009768518518518518</v>
      </c>
      <c r="I19" s="49">
        <f t="shared" si="0"/>
        <v>0.0028886574074074075</v>
      </c>
      <c r="J19" s="50">
        <f t="shared" si="2"/>
        <v>250</v>
      </c>
      <c r="K19" s="51">
        <f t="shared" si="1"/>
        <v>169.49405772495757</v>
      </c>
      <c r="L19" s="41">
        <v>9</v>
      </c>
      <c r="M19" s="45"/>
    </row>
    <row r="20" spans="1:13" ht="14.25" thickBot="1" thickTop="1">
      <c r="A20" s="46">
        <v>10</v>
      </c>
      <c r="B20" s="32">
        <v>136</v>
      </c>
      <c r="C20" s="33" t="str">
        <f>VLOOKUP($B20,'[1]Іменні заявки'!$A:$I,2,FALSE)</f>
        <v>Дяченко Валерія</v>
      </c>
      <c r="D20" s="34" t="str">
        <f>VLOOKUP($B20,'[1]Іменні заявки'!$A:$I,7,FALSE)</f>
        <v>ІІІ</v>
      </c>
      <c r="E20" s="47" t="str">
        <f>VLOOKUP($B20,'[1]Іменні заявки'!$A:$I,4,FALSE)</f>
        <v>м.Чернвці</v>
      </c>
      <c r="F20" s="48" t="str">
        <f>VLOOKUP($B20,'[1]Іменні заявки'!$A:$I,3,FALSE)</f>
        <v>ОЦТКЕУМ</v>
      </c>
      <c r="G20" s="49">
        <f>VLOOKUP($B20,'[1]фігурка дів.'!$B:$R,17,FALSE)</f>
        <v>0.002415277777777778</v>
      </c>
      <c r="H20" s="49">
        <f>VLOOKUP($B20,'[1]тріал-дів.'!$B:$R,12,FALSE)</f>
        <v>0.0007446759259259259</v>
      </c>
      <c r="I20" s="49">
        <f t="shared" si="0"/>
        <v>0.003159953703703704</v>
      </c>
      <c r="J20" s="50">
        <f t="shared" si="2"/>
        <v>273</v>
      </c>
      <c r="K20" s="51">
        <f t="shared" si="1"/>
        <v>185.41256366723263</v>
      </c>
      <c r="L20" s="41">
        <v>10</v>
      </c>
      <c r="M20" s="45"/>
    </row>
    <row r="21" spans="1:13" ht="14.25" thickBot="1" thickTop="1">
      <c r="A21" s="46">
        <v>11</v>
      </c>
      <c r="B21" s="32">
        <v>57</v>
      </c>
      <c r="C21" s="33" t="str">
        <f>VLOOKUP($B21,'[1]Іменні заявки'!$A:$I,2,FALSE)</f>
        <v>Салюк Вікторія</v>
      </c>
      <c r="D21" s="34" t="str">
        <f>VLOOKUP($B21,'[1]Іменні заявки'!$A:$I,7,FALSE)</f>
        <v>ІІІ</v>
      </c>
      <c r="E21" s="47" t="str">
        <f>VLOOKUP($B21,'[1]Іменні заявки'!$A:$I,4,FALSE)</f>
        <v>м.Чернівці</v>
      </c>
      <c r="F21" s="48" t="str">
        <f>VLOOKUP($B21,'[1]Іменні заявки'!$A:$I,3,FALSE)</f>
        <v>м.Чернівці</v>
      </c>
      <c r="G21" s="49">
        <f>VLOOKUP($B21,'[1]фігурка дів.'!$B:$R,17,FALSE)</f>
        <v>0.0025284722222222223</v>
      </c>
      <c r="H21" s="49">
        <f>VLOOKUP($B21,'[1]тріал-дів.'!$B:$R,12,FALSE)</f>
        <v>0.0008709490740740741</v>
      </c>
      <c r="I21" s="49">
        <f t="shared" si="0"/>
        <v>0.0033994212962962962</v>
      </c>
      <c r="J21" s="50">
        <f t="shared" si="2"/>
        <v>294</v>
      </c>
      <c r="K21" s="51">
        <f t="shared" si="1"/>
        <v>199.4634974533107</v>
      </c>
      <c r="L21" s="41">
        <v>11</v>
      </c>
      <c r="M21" s="45"/>
    </row>
    <row r="22" spans="1:13" ht="14.25" thickBot="1" thickTop="1">
      <c r="A22" s="46">
        <v>12</v>
      </c>
      <c r="B22" s="32">
        <v>46</v>
      </c>
      <c r="C22" s="33" t="str">
        <f>VLOOKUP($B22,'[1]Іменні заявки'!$A:$I,2,FALSE)</f>
        <v>Одочук Оксана</v>
      </c>
      <c r="D22" s="34" t="str">
        <f>VLOOKUP($B22,'[1]Іменні заявки'!$A:$I,7,FALSE)</f>
        <v>ІІІ</v>
      </c>
      <c r="E22" s="47" t="str">
        <f>VLOOKUP($B22,'[1]Іменні заявки'!$A:$I,4,FALSE)</f>
        <v>Вижницький район</v>
      </c>
      <c r="F22" s="48" t="str">
        <f>VLOOKUP($B22,'[1]Іменні заявки'!$A:$I,3,FALSE)</f>
        <v>Вижницький район</v>
      </c>
      <c r="G22" s="49">
        <f>VLOOKUP($B22,'[1]фігурка дів.'!$B:$R,17,FALSE)</f>
        <v>0.0020958333333333332</v>
      </c>
      <c r="H22" s="49">
        <f>VLOOKUP($B22,'[1]тріал-дів.'!$B:$R,12,FALSE)</f>
        <v>0.0013331018518518518</v>
      </c>
      <c r="I22" s="49">
        <f t="shared" si="0"/>
        <v>0.003428935185185185</v>
      </c>
      <c r="J22" s="50">
        <f t="shared" si="2"/>
        <v>296</v>
      </c>
      <c r="K22" s="51">
        <f t="shared" si="1"/>
        <v>201.19524617996606</v>
      </c>
      <c r="L22" s="41">
        <v>12</v>
      </c>
      <c r="M22" s="45"/>
    </row>
    <row r="23" spans="1:13" ht="14.25" thickBot="1" thickTop="1">
      <c r="A23" s="46">
        <v>13</v>
      </c>
      <c r="B23" s="32">
        <v>15</v>
      </c>
      <c r="C23" s="33" t="str">
        <f>VLOOKUP($B23,'[1]Іменні заявки'!$A:$I,2,FALSE)</f>
        <v>Роман Кароліна</v>
      </c>
      <c r="D23" s="34" t="str">
        <f>VLOOKUP($B23,'[1]Іменні заявки'!$A:$I,7,FALSE)</f>
        <v>ІІІ</v>
      </c>
      <c r="E23" s="47" t="str">
        <f>VLOOKUP($B23,'[1]Іменні заявки'!$A:$I,4,FALSE)</f>
        <v>Новоселицький район</v>
      </c>
      <c r="F23" s="48" t="str">
        <f>VLOOKUP($B23,'[1]Іменні заявки'!$A:$I,3,FALSE)</f>
        <v>Новоселицький район</v>
      </c>
      <c r="G23" s="49">
        <f>VLOOKUP($B23,'[1]фігурка дів.'!$B:$R,17,FALSE)</f>
        <v>0.0025790509259259256</v>
      </c>
      <c r="H23" s="49">
        <f>VLOOKUP($B23,'[1]тріал-дів.'!$B:$R,12,FALSE)</f>
        <v>0.0008517361111111112</v>
      </c>
      <c r="I23" s="49">
        <f t="shared" si="0"/>
        <v>0.003430787037037037</v>
      </c>
      <c r="J23" s="50">
        <f t="shared" si="2"/>
        <v>296</v>
      </c>
      <c r="K23" s="51">
        <f t="shared" si="1"/>
        <v>201.30390492359936</v>
      </c>
      <c r="L23" s="41">
        <v>13</v>
      </c>
      <c r="M23" s="45"/>
    </row>
    <row r="24" spans="1:13" ht="14.25" thickBot="1" thickTop="1">
      <c r="A24" s="46">
        <v>14</v>
      </c>
      <c r="B24" s="32">
        <v>106</v>
      </c>
      <c r="C24" s="33" t="str">
        <f>VLOOKUP($B24,'[1]Іменні заявки'!$A:$I,2,FALSE)</f>
        <v>Слушна Анастасія</v>
      </c>
      <c r="D24" s="34" t="str">
        <f>VLOOKUP($B24,'[1]Іменні заявки'!$A:$I,7,FALSE)</f>
        <v>ІІІ</v>
      </c>
      <c r="E24" s="47" t="str">
        <f>VLOOKUP($B24,'[1]Іменні заявки'!$A:$I,4,FALSE)</f>
        <v>Сокирянський район</v>
      </c>
      <c r="F24" s="48" t="str">
        <f>VLOOKUP($B24,'[1]Іменні заявки'!$A:$I,3,FALSE)</f>
        <v>Сокирянський район</v>
      </c>
      <c r="G24" s="49">
        <f>VLOOKUP($B24,'[1]фігурка дів.'!$B:$R,17,FALSE)</f>
        <v>0.0023625</v>
      </c>
      <c r="H24" s="49">
        <f>VLOOKUP($B24,'[1]тріал-дів.'!$B:$R,12,FALSE)</f>
        <v>0.0011851851851851852</v>
      </c>
      <c r="I24" s="49">
        <f t="shared" si="0"/>
        <v>0.003547685185185185</v>
      </c>
      <c r="J24" s="50">
        <f t="shared" si="2"/>
        <v>307</v>
      </c>
      <c r="K24" s="51">
        <f t="shared" si="1"/>
        <v>208.1629881154499</v>
      </c>
      <c r="L24" s="41">
        <v>14</v>
      </c>
      <c r="M24" s="45"/>
    </row>
    <row r="25" spans="1:13" ht="14.25" thickBot="1" thickTop="1">
      <c r="A25" s="46">
        <v>15</v>
      </c>
      <c r="B25" s="32">
        <v>25</v>
      </c>
      <c r="C25" s="33" t="str">
        <f>VLOOKUP($B25,'[1]Іменні заявки'!$A:$I,2,FALSE)</f>
        <v>Стець Людмила</v>
      </c>
      <c r="D25" s="34" t="str">
        <f>VLOOKUP($B25,'[1]Іменні заявки'!$A:$I,7,FALSE)</f>
        <v>ІІІ</v>
      </c>
      <c r="E25" s="47" t="str">
        <f>VLOOKUP($B25,'[1]Іменні заявки'!$A:$I,4,FALSE)</f>
        <v>Новоселицький район</v>
      </c>
      <c r="F25" s="48" t="str">
        <f>VLOOKUP($B25,'[1]Іменні заявки'!$A:$I,3,FALSE)</f>
        <v>Новоселицький РЦСТКЕУМ</v>
      </c>
      <c r="G25" s="49">
        <f>VLOOKUP($B25,'[1]фігурка дів.'!$B:$R,17,FALSE)</f>
        <v>0.002121875</v>
      </c>
      <c r="H25" s="49">
        <f>VLOOKUP($B25,'[1]тріал-дів.'!$B:$R,12,FALSE)</f>
        <v>0.0015171296296296296</v>
      </c>
      <c r="I25" s="49">
        <f t="shared" si="0"/>
        <v>0.0036390046296296296</v>
      </c>
      <c r="J25" s="50">
        <f t="shared" si="2"/>
        <v>314</v>
      </c>
      <c r="K25" s="51">
        <f t="shared" si="1"/>
        <v>213.52122241086587</v>
      </c>
      <c r="L25" s="41">
        <v>15</v>
      </c>
      <c r="M25" s="45"/>
    </row>
    <row r="26" spans="1:13" ht="14.25" thickBot="1" thickTop="1">
      <c r="A26" s="46">
        <v>16</v>
      </c>
      <c r="B26" s="32">
        <v>32</v>
      </c>
      <c r="C26" s="33" t="str">
        <f>VLOOKUP($B26,'[1]Іменні заявки'!$A:$I,2,FALSE)</f>
        <v>Боднарюк Наталія</v>
      </c>
      <c r="D26" s="34" t="str">
        <f>VLOOKUP($B26,'[1]Іменні заявки'!$A:$I,7,FALSE)</f>
        <v>ІІ</v>
      </c>
      <c r="E26" s="47" t="str">
        <f>VLOOKUP($B26,'[1]Іменні заявки'!$A:$I,4,FALSE)</f>
        <v>Сторожинецький район</v>
      </c>
      <c r="F26" s="48" t="str">
        <f>VLOOKUP($B26,'[1]Іменні заявки'!$A:$I,3,FALSE)</f>
        <v>Сторожинецький район</v>
      </c>
      <c r="G26" s="49">
        <f>VLOOKUP($B26,'[1]фігурка дів.'!$B:$R,17,FALSE)</f>
        <v>0.0030391203703703704</v>
      </c>
      <c r="H26" s="49">
        <f>VLOOKUP($B26,'[1]тріал-дів.'!$B:$R,12,FALSE)</f>
        <v>0.0009123842592592592</v>
      </c>
      <c r="I26" s="49">
        <f t="shared" si="0"/>
        <v>0.0039515046296296295</v>
      </c>
      <c r="J26" s="50">
        <f t="shared" si="2"/>
        <v>341</v>
      </c>
      <c r="K26" s="51">
        <f t="shared" si="1"/>
        <v>231.85738539898134</v>
      </c>
      <c r="L26" s="41">
        <v>16</v>
      </c>
      <c r="M26" s="45"/>
    </row>
    <row r="27" spans="1:13" ht="14.25" thickBot="1" thickTop="1">
      <c r="A27" s="46">
        <v>17</v>
      </c>
      <c r="B27" s="32">
        <v>146</v>
      </c>
      <c r="C27" s="33" t="str">
        <f>VLOOKUP($B27,'[1]Іменні заявки'!$A:$I,2,FALSE)</f>
        <v>Никитюк Яна</v>
      </c>
      <c r="D27" s="34" t="str">
        <f>VLOOKUP($B27,'[1]Іменні заявки'!$A:$I,7,FALSE)</f>
        <v>III</v>
      </c>
      <c r="E27" s="47" t="str">
        <f>VLOOKUP($B27,'[1]Іменні заявки'!$A:$I,4,FALSE)</f>
        <v>Кельменецький район</v>
      </c>
      <c r="F27" s="48" t="str">
        <f>VLOOKUP($B27,'[1]Іменні заявки'!$A:$I,3,FALSE)</f>
        <v>Кельменецький район</v>
      </c>
      <c r="G27" s="49">
        <f>VLOOKUP($B27,'[1]фігурка дів.'!$B:$R,17,FALSE)</f>
        <v>0.00257037037037037</v>
      </c>
      <c r="H27" s="49">
        <f>VLOOKUP($B27,'[1]тріал-дів.'!$B:$R,12,FALSE)</f>
        <v>0.0015261574074074073</v>
      </c>
      <c r="I27" s="49">
        <f t="shared" si="0"/>
        <v>0.004096527777777777</v>
      </c>
      <c r="J27" s="50">
        <f t="shared" si="2"/>
        <v>354</v>
      </c>
      <c r="K27" s="51">
        <f t="shared" si="1"/>
        <v>240.3667232597623</v>
      </c>
      <c r="L27" s="41">
        <v>17</v>
      </c>
      <c r="M27" s="45"/>
    </row>
    <row r="28" spans="1:13" ht="14.25" thickBot="1" thickTop="1">
      <c r="A28" s="46">
        <v>18</v>
      </c>
      <c r="B28" s="32">
        <v>65</v>
      </c>
      <c r="C28" s="33" t="str">
        <f>VLOOKUP($B28,'[1]Іменні заявки'!$A:$I,2,FALSE)</f>
        <v>Андріус Тетяна</v>
      </c>
      <c r="D28" s="34" t="str">
        <f>VLOOKUP($B28,'[1]Іменні заявки'!$A:$I,7,FALSE)</f>
        <v>ІІІ</v>
      </c>
      <c r="E28" s="47" t="str">
        <f>VLOOKUP($B28,'[1]Іменні заявки'!$A:$I,4,FALSE)</f>
        <v>Герцаївський район</v>
      </c>
      <c r="F28" s="48" t="str">
        <f>VLOOKUP($B28,'[1]Іменні заявки'!$A:$I,3,FALSE)</f>
        <v>Герцаївський район</v>
      </c>
      <c r="G28" s="49">
        <f>VLOOKUP($B28,'[1]фігурка дів.'!$B:$R,17,FALSE)</f>
        <v>0.003369097222222222</v>
      </c>
      <c r="H28" s="49">
        <f>VLOOKUP($B28,'[1]тріал-дів.'!$B:$R,12,FALSE)</f>
        <v>0.0009060185185185186</v>
      </c>
      <c r="I28" s="49">
        <f t="shared" si="0"/>
        <v>0.004275115740740741</v>
      </c>
      <c r="J28" s="50">
        <f t="shared" si="2"/>
        <v>369</v>
      </c>
      <c r="K28" s="51">
        <f t="shared" si="1"/>
        <v>250.84550084889648</v>
      </c>
      <c r="L28" s="41">
        <v>18</v>
      </c>
      <c r="M28" s="45"/>
    </row>
    <row r="29" spans="1:13" ht="14.25" thickBot="1" thickTop="1">
      <c r="A29" s="46">
        <v>19</v>
      </c>
      <c r="B29" s="32">
        <v>66</v>
      </c>
      <c r="C29" s="33" t="str">
        <f>VLOOKUP($B29,'[1]Іменні заявки'!$A:$I,2,FALSE)</f>
        <v>Морарь Анна</v>
      </c>
      <c r="D29" s="34" t="str">
        <f>VLOOKUP($B29,'[1]Іменні заявки'!$A:$I,7,FALSE)</f>
        <v>ІІІ</v>
      </c>
      <c r="E29" s="47" t="str">
        <f>VLOOKUP($B29,'[1]Іменні заявки'!$A:$I,4,FALSE)</f>
        <v>Герцаївський район</v>
      </c>
      <c r="F29" s="48" t="str">
        <f>VLOOKUP($B29,'[1]Іменні заявки'!$A:$I,3,FALSE)</f>
        <v>Герцаївський район</v>
      </c>
      <c r="G29" s="49">
        <f>VLOOKUP($B29,'[1]фігурка дів.'!$B:$R,17,FALSE)</f>
        <v>0.0031488425925925924</v>
      </c>
      <c r="H29" s="49">
        <f>VLOOKUP($B29,'[1]тріал-дів.'!$B:$R,12,FALSE)</f>
        <v>0.001395023148148148</v>
      </c>
      <c r="I29" s="49">
        <f t="shared" si="0"/>
        <v>0.004543865740740741</v>
      </c>
      <c r="J29" s="50">
        <f t="shared" si="2"/>
        <v>393</v>
      </c>
      <c r="K29" s="51">
        <f t="shared" si="1"/>
        <v>266.6146010186758</v>
      </c>
      <c r="L29" s="41">
        <v>19</v>
      </c>
      <c r="M29" s="45"/>
    </row>
    <row r="30" spans="1:13" ht="14.25" thickBot="1" thickTop="1">
      <c r="A30" s="46">
        <v>20</v>
      </c>
      <c r="B30" s="32">
        <v>45</v>
      </c>
      <c r="C30" s="33" t="str">
        <f>VLOOKUP($B30,'[1]Іменні заявки'!$A:$I,2,FALSE)</f>
        <v>Пасюк Златослава</v>
      </c>
      <c r="D30" s="34" t="str">
        <f>VLOOKUP($B30,'[1]Іменні заявки'!$A:$I,7,FALSE)</f>
        <v>ІІІ</v>
      </c>
      <c r="E30" s="47" t="str">
        <f>VLOOKUP($B30,'[1]Іменні заявки'!$A:$I,4,FALSE)</f>
        <v>Вижницький район</v>
      </c>
      <c r="F30" s="48" t="str">
        <f>VLOOKUP($B30,'[1]Іменні заявки'!$A:$I,3,FALSE)</f>
        <v>Вижницький район</v>
      </c>
      <c r="G30" s="49">
        <f>VLOOKUP($B30,'[1]фігурка дів.'!$B:$R,17,FALSE)</f>
        <v>0.0031371527777777778</v>
      </c>
      <c r="H30" s="49">
        <f>VLOOKUP($B30,'[1]тріал-дів.'!$B:$R,12,FALSE)</f>
        <v>0.001578009259259259</v>
      </c>
      <c r="I30" s="49">
        <f t="shared" si="0"/>
        <v>0.004715162037037037</v>
      </c>
      <c r="J30" s="50">
        <f t="shared" si="2"/>
        <v>407</v>
      </c>
      <c r="K30" s="51">
        <f t="shared" si="1"/>
        <v>276.66553480475386</v>
      </c>
      <c r="L30" s="41">
        <v>20</v>
      </c>
      <c r="M30" s="45"/>
    </row>
    <row r="31" spans="1:13" ht="14.25" thickBot="1" thickTop="1">
      <c r="A31" s="46">
        <v>21</v>
      </c>
      <c r="B31" s="32">
        <v>135</v>
      </c>
      <c r="C31" s="33" t="str">
        <f>VLOOKUP($B31,'[1]Іменні заявки'!$A:$I,2,FALSE)</f>
        <v>Мандрик Яна-Марія</v>
      </c>
      <c r="D31" s="34" t="str">
        <f>VLOOKUP($B31,'[1]Іменні заявки'!$A:$I,7,FALSE)</f>
        <v>ІІІ</v>
      </c>
      <c r="E31" s="47" t="str">
        <f>VLOOKUP($B31,'[1]Іменні заявки'!$A:$I,4,FALSE)</f>
        <v>м.Чернвці</v>
      </c>
      <c r="F31" s="48" t="str">
        <f>VLOOKUP($B31,'[1]Іменні заявки'!$A:$I,3,FALSE)</f>
        <v>ОЦТКЕУМ</v>
      </c>
      <c r="G31" s="49">
        <f>VLOOKUP($B31,'[1]фігурка дів.'!$B:$R,17,FALSE)</f>
        <v>0.0031434027777777775</v>
      </c>
      <c r="H31" s="49">
        <f>VLOOKUP($B31,'[1]тріал-дів.'!$B:$R,12,FALSE)</f>
        <v>0.0019273148148148149</v>
      </c>
      <c r="I31" s="49">
        <f t="shared" si="0"/>
        <v>0.005070717592592592</v>
      </c>
      <c r="J31" s="50">
        <f t="shared" si="2"/>
        <v>438</v>
      </c>
      <c r="K31" s="51">
        <f t="shared" si="1"/>
        <v>297.52801358234296</v>
      </c>
      <c r="L31" s="41">
        <v>21</v>
      </c>
      <c r="M31" s="45"/>
    </row>
    <row r="32" spans="1:13" ht="14.25" thickBot="1" thickTop="1">
      <c r="A32" s="46">
        <v>22</v>
      </c>
      <c r="B32" s="32">
        <v>85</v>
      </c>
      <c r="C32" s="33" t="str">
        <f>VLOOKUP($B32,'[1]Іменні заявки'!$A:$I,2,FALSE)</f>
        <v>Космачук Ганна</v>
      </c>
      <c r="D32" s="34" t="str">
        <f>VLOOKUP($B32,'[1]Іменні заявки'!$A:$I,7,FALSE)</f>
        <v>ІІІ</v>
      </c>
      <c r="E32" s="47" t="str">
        <f>VLOOKUP($B32,'[1]Іменні заявки'!$A:$I,4,FALSE)</f>
        <v>Путильський район</v>
      </c>
      <c r="F32" s="48" t="str">
        <f>VLOOKUP($B32,'[1]Іменні заявки'!$A:$I,3,FALSE)</f>
        <v>Путильський район</v>
      </c>
      <c r="G32" s="49">
        <f>VLOOKUP($B32,'[1]фігурка дів.'!$B:$R,17,FALSE)</f>
        <v>0.0025024305555555555</v>
      </c>
      <c r="H32" s="49">
        <f>VLOOKUP($B32,'[1]тріал-дів.'!$B:$R,12,FALSE)</f>
        <v>0.003325</v>
      </c>
      <c r="I32" s="49">
        <f t="shared" si="0"/>
        <v>0.005827430555555555</v>
      </c>
      <c r="J32" s="50">
        <f t="shared" si="2"/>
        <v>503</v>
      </c>
      <c r="K32" s="51">
        <f t="shared" si="1"/>
        <v>341.92869269949074</v>
      </c>
      <c r="L32" s="41">
        <v>22</v>
      </c>
      <c r="M32" s="45"/>
    </row>
    <row r="33" spans="1:13" ht="14.25" thickBot="1" thickTop="1">
      <c r="A33" s="46">
        <v>23</v>
      </c>
      <c r="B33" s="32">
        <v>83</v>
      </c>
      <c r="C33" s="33" t="str">
        <f>VLOOKUP($B33,'[1]Іменні заявки'!$A:$I,2,FALSE)</f>
        <v>Михайлюк Світлана</v>
      </c>
      <c r="D33" s="34" t="str">
        <f>VLOOKUP($B33,'[1]Іменні заявки'!$A:$I,7,FALSE)</f>
        <v>ІІІ</v>
      </c>
      <c r="E33" s="47" t="str">
        <f>VLOOKUP($B33,'[1]Іменні заявки'!$A:$I,4,FALSE)</f>
        <v>Путильський район</v>
      </c>
      <c r="F33" s="48" t="str">
        <f>VLOOKUP($B33,'[1]Іменні заявки'!$A:$I,3,FALSE)</f>
        <v>Путильський район</v>
      </c>
      <c r="G33" s="49">
        <f>VLOOKUP($B33,'[1]фігурка дів.'!$B:$R,17,FALSE)</f>
        <v>0.0034497685185185182</v>
      </c>
      <c r="H33" s="49">
        <f>VLOOKUP($B33,'[1]тріал-дів.'!$B:$R,12,FALSE)</f>
        <v>0.0038688657407407404</v>
      </c>
      <c r="I33" s="49">
        <f t="shared" si="0"/>
        <v>0.007318634259259259</v>
      </c>
      <c r="J33" s="50">
        <f t="shared" si="2"/>
        <v>632</v>
      </c>
      <c r="K33" s="51">
        <f t="shared" si="1"/>
        <v>429.4261460101868</v>
      </c>
      <c r="L33" s="41">
        <v>23</v>
      </c>
      <c r="M33" s="45"/>
    </row>
    <row r="34" spans="3:6" ht="12.75">
      <c r="C34" s="39"/>
      <c r="F34" s="39"/>
    </row>
    <row r="35" ht="12.75">
      <c r="A35" t="s">
        <v>27</v>
      </c>
    </row>
    <row r="36" ht="12.75">
      <c r="A36" t="s">
        <v>28</v>
      </c>
    </row>
  </sheetData>
  <mergeCells count="3">
    <mergeCell ref="A1:O1"/>
    <mergeCell ref="A2:O2"/>
    <mergeCell ref="A3:O3"/>
  </mergeCells>
  <printOptions/>
  <pageMargins left="0.75" right="0.75" top="1" bottom="1" header="0.5" footer="0.5"/>
  <pageSetup fitToHeight="1" fitToWidth="1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7">
      <selection activeCell="O27" sqref="O27"/>
    </sheetView>
  </sheetViews>
  <sheetFormatPr defaultColWidth="9.00390625" defaultRowHeight="12.75"/>
  <cols>
    <col min="1" max="1" width="5.125" style="2" customWidth="1"/>
    <col min="2" max="2" width="5.875" style="2" customWidth="1"/>
    <col min="3" max="3" width="31.125" style="2" customWidth="1"/>
    <col min="4" max="4" width="8.75390625" style="2" customWidth="1"/>
    <col min="5" max="5" width="20.25390625" style="2" customWidth="1"/>
    <col min="6" max="6" width="17.125" style="2" customWidth="1"/>
    <col min="7" max="7" width="15.125" style="2" customWidth="1"/>
    <col min="8" max="8" width="16.75390625" style="2" customWidth="1"/>
    <col min="9" max="9" width="12.00390625" style="2" customWidth="1"/>
    <col min="10" max="10" width="12.875" style="2" hidden="1" customWidth="1"/>
    <col min="11" max="12" width="9.125" style="2" customWidth="1"/>
    <col min="13" max="13" width="10.75390625" style="2" customWidth="1"/>
    <col min="14" max="16384" width="9.125" style="2" customWidth="1"/>
  </cols>
  <sheetData>
    <row r="1" spans="1:15" ht="18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2.75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2.75">
      <c r="A3" s="78" t="s">
        <v>57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5">
      <c r="A4" s="5" t="s">
        <v>18</v>
      </c>
      <c r="B4" s="6"/>
      <c r="C4" s="6"/>
      <c r="D4" s="6"/>
      <c r="E4" s="6"/>
      <c r="F4" s="7"/>
      <c r="G4" s="7"/>
      <c r="H4" s="7"/>
      <c r="I4" s="6"/>
      <c r="J4" s="6"/>
      <c r="K4" s="6"/>
      <c r="L4" s="6"/>
      <c r="M4" s="6"/>
      <c r="N4" s="6"/>
      <c r="O4" s="6"/>
    </row>
    <row r="5" spans="1:15" ht="15">
      <c r="A5" s="5" t="s">
        <v>2</v>
      </c>
      <c r="B5" s="6"/>
      <c r="C5" s="6"/>
      <c r="D5" s="6"/>
      <c r="E5" s="6"/>
      <c r="F5" s="7"/>
      <c r="G5" s="7"/>
      <c r="H5" s="7"/>
      <c r="I5" s="6"/>
      <c r="J5" s="6"/>
      <c r="K5" s="6"/>
      <c r="L5" s="6"/>
      <c r="M5" s="6"/>
      <c r="N5" s="6"/>
      <c r="O5" s="6"/>
    </row>
    <row r="6" spans="1:15" ht="15">
      <c r="A6" s="5" t="s">
        <v>3</v>
      </c>
      <c r="B6" s="6"/>
      <c r="C6" s="6"/>
      <c r="D6" s="6"/>
      <c r="E6" s="6"/>
      <c r="F6" s="7"/>
      <c r="G6" s="7"/>
      <c r="H6" s="7"/>
      <c r="I6" s="6"/>
      <c r="J6" s="6"/>
      <c r="K6" s="6"/>
      <c r="L6" s="6"/>
      <c r="M6" s="6"/>
      <c r="N6" s="6"/>
      <c r="O6" s="6"/>
    </row>
    <row r="7" spans="1:15" ht="19.5" thickBot="1">
      <c r="A7" s="17" t="s">
        <v>50</v>
      </c>
      <c r="B7" s="6"/>
      <c r="C7" s="6"/>
      <c r="D7" s="6"/>
      <c r="E7" s="6"/>
      <c r="F7" s="7"/>
      <c r="G7" s="7"/>
      <c r="H7" s="7"/>
      <c r="I7" s="18"/>
      <c r="J7" s="8"/>
      <c r="K7" s="8"/>
      <c r="N7" s="6"/>
      <c r="O7" s="6"/>
    </row>
    <row r="8" spans="1:15" ht="14.25" thickBot="1" thickTop="1">
      <c r="A8" s="6" t="s">
        <v>20</v>
      </c>
      <c r="B8" s="6"/>
      <c r="C8" s="6"/>
      <c r="D8" s="6"/>
      <c r="E8" s="6"/>
      <c r="F8" s="7"/>
      <c r="G8" s="7" t="s">
        <v>52</v>
      </c>
      <c r="H8" s="7"/>
      <c r="I8" s="9">
        <f>SUM(N11:N16)*4</f>
        <v>40</v>
      </c>
      <c r="J8" s="19"/>
      <c r="K8" s="19"/>
      <c r="L8" s="20"/>
      <c r="M8" s="20"/>
      <c r="N8" s="21"/>
      <c r="O8" s="6"/>
    </row>
    <row r="9" spans="1:15" ht="21.75" thickBot="1" thickTop="1">
      <c r="A9" s="18"/>
      <c r="B9" s="22"/>
      <c r="C9" s="23"/>
      <c r="D9" s="23"/>
      <c r="E9" s="23"/>
      <c r="F9" s="7"/>
      <c r="G9" s="7" t="s">
        <v>58</v>
      </c>
      <c r="H9" s="7" t="s">
        <v>59</v>
      </c>
      <c r="I9" s="6" t="s">
        <v>60</v>
      </c>
      <c r="J9" s="6"/>
      <c r="K9" s="6"/>
      <c r="L9" s="21"/>
      <c r="M9" s="21"/>
      <c r="N9" s="6"/>
      <c r="O9" s="6"/>
    </row>
    <row r="10" spans="1:13" ht="39.75" thickBot="1" thickTop="1">
      <c r="A10" s="24" t="s">
        <v>21</v>
      </c>
      <c r="B10" s="25" t="s">
        <v>5</v>
      </c>
      <c r="C10" s="26" t="s">
        <v>22</v>
      </c>
      <c r="D10" s="27" t="s">
        <v>23</v>
      </c>
      <c r="E10" s="28" t="s">
        <v>7</v>
      </c>
      <c r="F10" s="29" t="s">
        <v>6</v>
      </c>
      <c r="G10" s="43" t="s">
        <v>53</v>
      </c>
      <c r="H10" s="43" t="s">
        <v>54</v>
      </c>
      <c r="I10" s="30" t="s">
        <v>55</v>
      </c>
      <c r="J10" s="30" t="s">
        <v>36</v>
      </c>
      <c r="K10" s="31" t="s">
        <v>26</v>
      </c>
      <c r="L10" s="44" t="s">
        <v>10</v>
      </c>
      <c r="M10" s="45" t="s">
        <v>56</v>
      </c>
    </row>
    <row r="11" spans="1:14" ht="14.25" thickBot="1" thickTop="1">
      <c r="A11" s="46">
        <v>1</v>
      </c>
      <c r="B11" s="32">
        <v>54</v>
      </c>
      <c r="C11" s="33" t="str">
        <f>VLOOKUP($B11,'[1]Іменні заявки'!$A:$I,2,FALSE)</f>
        <v>Кучеренко Віталій </v>
      </c>
      <c r="D11" s="34" t="str">
        <f>VLOOKUP($B11,'[1]Іменні заявки'!$A:$I,7,FALSE)</f>
        <v>ІІІ</v>
      </c>
      <c r="E11" s="47" t="str">
        <f>VLOOKUP($B11,'[1]Іменні заявки'!$A:$I,4,FALSE)</f>
        <v>м.Чернівці</v>
      </c>
      <c r="F11" s="48" t="str">
        <f>VLOOKUP($B11,'[1]Іменні заявки'!$A:$I,3,FALSE)</f>
        <v>м.Чернівці</v>
      </c>
      <c r="G11" s="49">
        <f>VLOOKUP($B11,'[1]фігурка хл.'!$B:$R,17,FALSE)</f>
        <v>0.0004686342592592593</v>
      </c>
      <c r="H11" s="49">
        <f>VLOOKUP($B11,'[1]тріал-хл.'!$B:$M,12,FALSE)</f>
        <v>0.00041064814814814816</v>
      </c>
      <c r="I11" s="49">
        <f aca="true" t="shared" si="0" ref="I11:I58">H11+G11</f>
        <v>0.0008792824074074074</v>
      </c>
      <c r="J11" s="50">
        <f>HOUR(I11)*3600+MINUTE(I11)*60+SECOND(I11)</f>
        <v>76</v>
      </c>
      <c r="K11" s="51">
        <v>100</v>
      </c>
      <c r="L11" s="41">
        <v>1</v>
      </c>
      <c r="M11" s="45" t="s">
        <v>61</v>
      </c>
      <c r="N11" s="36">
        <f aca="true" t="shared" si="1" ref="N11:N16">IF(D11="МС",100,IF(D11="КМС",30,IF(D11="І",10,IF(D11="ІІ",3,IF(D11="ІІІ",1)))))</f>
        <v>1</v>
      </c>
    </row>
    <row r="12" spans="1:14" ht="14.25" thickBot="1" thickTop="1">
      <c r="A12" s="46">
        <v>2</v>
      </c>
      <c r="B12" s="32">
        <v>113</v>
      </c>
      <c r="C12" s="33" t="str">
        <f>VLOOKUP($B12,'[1]Іменні заявки'!$A:$I,2,FALSE)</f>
        <v>Козачук Петро</v>
      </c>
      <c r="D12" s="34" t="str">
        <f>VLOOKUP($B12,'[1]Іменні заявки'!$A:$I,7,FALSE)</f>
        <v>ІІІ</v>
      </c>
      <c r="E12" s="47" t="str">
        <f>VLOOKUP($B12,'[1]Іменні заявки'!$A:$I,4,FALSE)</f>
        <v>Глибоцький район</v>
      </c>
      <c r="F12" s="48" t="str">
        <f>VLOOKUP($B12,'[1]Іменні заявки'!$A:$I,3,FALSE)</f>
        <v>Глибоцький район</v>
      </c>
      <c r="G12" s="49">
        <f>VLOOKUP($B12,'[1]фігурка хл.'!$B:$R,17,FALSE)</f>
        <v>0.0005177083333333332</v>
      </c>
      <c r="H12" s="49">
        <f>VLOOKUP($B12,'[1]тріал-хл.'!$B:$M,12,FALSE)</f>
        <v>0.0004141203703703704</v>
      </c>
      <c r="I12" s="49">
        <f t="shared" si="0"/>
        <v>0.0009318287037037036</v>
      </c>
      <c r="J12" s="50">
        <f>HOUR(I12)*3600+MINUTE(I12)*60+SECOND(I12)</f>
        <v>81</v>
      </c>
      <c r="K12" s="51">
        <f>I12/$I$11*100</f>
        <v>105.97604317493747</v>
      </c>
      <c r="L12" s="41">
        <v>2</v>
      </c>
      <c r="M12" s="45" t="s">
        <v>61</v>
      </c>
      <c r="N12" s="36">
        <f t="shared" si="1"/>
        <v>1</v>
      </c>
    </row>
    <row r="13" spans="1:14" ht="14.25" thickBot="1" thickTop="1">
      <c r="A13" s="46">
        <v>3</v>
      </c>
      <c r="B13" s="32">
        <v>31</v>
      </c>
      <c r="C13" s="33" t="str">
        <f>VLOOKUP($B13,'[1]Іменні заявки'!$A:$I,2,FALSE)</f>
        <v>Мельник Сергій</v>
      </c>
      <c r="D13" s="34" t="str">
        <f>VLOOKUP($B13,'[1]Іменні заявки'!$A:$I,7,FALSE)</f>
        <v>ІІІ</v>
      </c>
      <c r="E13" s="47" t="str">
        <f>VLOOKUP($B13,'[1]Іменні заявки'!$A:$I,4,FALSE)</f>
        <v>Сторожинецький район</v>
      </c>
      <c r="F13" s="48" t="str">
        <f>VLOOKUP($B13,'[1]Іменні заявки'!$A:$I,3,FALSE)</f>
        <v>Сторожинецький район</v>
      </c>
      <c r="G13" s="49">
        <f>VLOOKUP($B13,'[1]фігурка хл.'!$B:$R,17,FALSE)</f>
        <v>0.0005359953703703704</v>
      </c>
      <c r="H13" s="49">
        <f>VLOOKUP($B13,'[1]тріал-хл.'!$B:$M,12,FALSE)</f>
        <v>0.00041400462962962967</v>
      </c>
      <c r="I13" s="49">
        <f t="shared" si="0"/>
        <v>0.0009500000000000001</v>
      </c>
      <c r="J13" s="50">
        <f>HOUR(I13)*3600+MINUTE(I13)*60+SECOND(I13)</f>
        <v>82</v>
      </c>
      <c r="K13" s="51">
        <f aca="true" t="shared" si="2" ref="K13:K57">I13/$I$11*100</f>
        <v>108.04264841384759</v>
      </c>
      <c r="L13" s="41">
        <v>3</v>
      </c>
      <c r="M13" s="45" t="s">
        <v>61</v>
      </c>
      <c r="N13" s="36">
        <f t="shared" si="1"/>
        <v>1</v>
      </c>
    </row>
    <row r="14" spans="1:14" ht="14.25" thickBot="1" thickTop="1">
      <c r="A14" s="46">
        <v>4</v>
      </c>
      <c r="B14" s="32">
        <v>13</v>
      </c>
      <c r="C14" s="33" t="str">
        <f>VLOOKUP($B14,'[1]Іменні заявки'!$A:$I,2,FALSE)</f>
        <v>Штефанеса Дмитро</v>
      </c>
      <c r="D14" s="34" t="str">
        <f>VLOOKUP($B14,'[1]Іменні заявки'!$A:$I,7,FALSE)</f>
        <v>ІІ</v>
      </c>
      <c r="E14" s="47" t="str">
        <f>VLOOKUP($B14,'[1]Іменні заявки'!$A:$I,4,FALSE)</f>
        <v>Новоселицький район</v>
      </c>
      <c r="F14" s="48" t="str">
        <f>VLOOKUP($B14,'[1]Іменні заявки'!$A:$I,3,FALSE)</f>
        <v>Новоселицький район</v>
      </c>
      <c r="G14" s="49">
        <f>VLOOKUP($B14,'[1]фігурка хл.'!$B:$R,17,FALSE)</f>
        <v>0.0004800925925925925</v>
      </c>
      <c r="H14" s="49">
        <f>VLOOKUP($B14,'[1]тріал-хл.'!$B:$M,12,FALSE)</f>
        <v>0.0004967592592592593</v>
      </c>
      <c r="I14" s="49">
        <f t="shared" si="0"/>
        <v>0.0009768518518518518</v>
      </c>
      <c r="J14" s="50">
        <f>HOUR(I14)*3600+MINUTE(I14)*60+SECOND(I14)</f>
        <v>84</v>
      </c>
      <c r="K14" s="51">
        <f t="shared" si="2"/>
        <v>111.09648545478478</v>
      </c>
      <c r="L14" s="41">
        <v>4</v>
      </c>
      <c r="M14" s="45" t="s">
        <v>45</v>
      </c>
      <c r="N14" s="36">
        <f t="shared" si="1"/>
        <v>3</v>
      </c>
    </row>
    <row r="15" spans="1:14" ht="14.25" thickBot="1" thickTop="1">
      <c r="A15" s="46">
        <v>5</v>
      </c>
      <c r="B15" s="32">
        <v>103</v>
      </c>
      <c r="C15" s="33" t="str">
        <f>VLOOKUP($B15,'[1]Іменні заявки'!$A:$I,2,FALSE)</f>
        <v>Жук Олег</v>
      </c>
      <c r="D15" s="34" t="str">
        <f>VLOOKUP($B15,'[1]Іменні заявки'!$A:$I,7,FALSE)</f>
        <v>ІІІ</v>
      </c>
      <c r="E15" s="47" t="str">
        <f>VLOOKUP($B15,'[1]Іменні заявки'!$A:$I,4,FALSE)</f>
        <v>Сокирянський район</v>
      </c>
      <c r="F15" s="48" t="str">
        <f>VLOOKUP($B15,'[1]Іменні заявки'!$A:$I,3,FALSE)</f>
        <v>Сокирянський район</v>
      </c>
      <c r="G15" s="49">
        <f>VLOOKUP($B15,'[1]фігурка хл.'!$B:$R,17,FALSE)</f>
        <v>0.0005163194444444445</v>
      </c>
      <c r="H15" s="49">
        <f>VLOOKUP($B15,'[1]тріал-хл.'!$B:$M,12,FALSE)</f>
        <v>0.00046261574074074076</v>
      </c>
      <c r="I15" s="49">
        <f t="shared" si="0"/>
        <v>0.0009789351851851851</v>
      </c>
      <c r="J15" s="50">
        <f>HOUR(I15)*3600+MINUTE(I15)*60+SECOND(I15)</f>
        <v>85</v>
      </c>
      <c r="K15" s="51">
        <f t="shared" si="2"/>
        <v>111.33342108727129</v>
      </c>
      <c r="L15" s="41">
        <v>5</v>
      </c>
      <c r="M15" s="45" t="s">
        <v>45</v>
      </c>
      <c r="N15" s="36">
        <f t="shared" si="1"/>
        <v>1</v>
      </c>
    </row>
    <row r="16" spans="1:14" ht="14.25" thickBot="1" thickTop="1">
      <c r="A16" s="46">
        <v>6</v>
      </c>
      <c r="B16" s="32">
        <v>14</v>
      </c>
      <c r="C16" s="33" t="str">
        <f>VLOOKUP($B16,'[1]Іменні заявки'!$A:$I,2,FALSE)</f>
        <v>Савка Андрій</v>
      </c>
      <c r="D16" s="34" t="str">
        <f>VLOOKUP($B16,'[1]Іменні заявки'!$A:$I,7,FALSE)</f>
        <v>ІІ</v>
      </c>
      <c r="E16" s="47" t="str">
        <f>VLOOKUP($B16,'[1]Іменні заявки'!$A:$I,4,FALSE)</f>
        <v>Новоселицький район</v>
      </c>
      <c r="F16" s="48" t="str">
        <f>VLOOKUP($B16,'[1]Іменні заявки'!$A:$I,3,FALSE)</f>
        <v>Новоселицький район</v>
      </c>
      <c r="G16" s="49">
        <f>VLOOKUP($B16,'[1]фігурка хл.'!$B:$R,17,FALSE)</f>
        <v>0.0006697916666666666</v>
      </c>
      <c r="H16" s="49">
        <f>VLOOKUP($B16,'[1]тріал-хл.'!$B:$M,12,FALSE)</f>
        <v>0.0003346064814814815</v>
      </c>
      <c r="I16" s="49">
        <f t="shared" si="0"/>
        <v>0.0010043981481481481</v>
      </c>
      <c r="J16" s="50">
        <f aca="true" t="shared" si="3" ref="J16:J58">HOUR(I16)*3600+MINUTE(I16)*60+SECOND(I16)</f>
        <v>87</v>
      </c>
      <c r="K16" s="51">
        <f t="shared" si="2"/>
        <v>114.22930103988416</v>
      </c>
      <c r="L16" s="41">
        <v>6</v>
      </c>
      <c r="M16" s="45" t="s">
        <v>45</v>
      </c>
      <c r="N16" s="36">
        <f t="shared" si="1"/>
        <v>3</v>
      </c>
    </row>
    <row r="17" spans="1:13" ht="14.25" thickBot="1" thickTop="1">
      <c r="A17" s="46">
        <v>7</v>
      </c>
      <c r="B17" s="32">
        <v>61</v>
      </c>
      <c r="C17" s="33" t="str">
        <f>VLOOKUP($B17,'[1]Іменні заявки'!$A:$I,2,FALSE)</f>
        <v>Бортіка Костянтин</v>
      </c>
      <c r="D17" s="34" t="str">
        <f>VLOOKUP($B17,'[1]Іменні заявки'!$A:$I,7,FALSE)</f>
        <v>ІІІ</v>
      </c>
      <c r="E17" s="47" t="str">
        <f>VLOOKUP($B17,'[1]Іменні заявки'!$A:$I,4,FALSE)</f>
        <v>Герцаївський район</v>
      </c>
      <c r="F17" s="48" t="str">
        <f>VLOOKUP($B17,'[1]Іменні заявки'!$A:$I,3,FALSE)</f>
        <v>Герцаївський район</v>
      </c>
      <c r="G17" s="49">
        <f>VLOOKUP($B17,'[1]фігурка хл.'!$B:$R,17,FALSE)</f>
        <v>0.0005883101851851851</v>
      </c>
      <c r="H17" s="49">
        <f>VLOOKUP($B17,'[1]тріал-хл.'!$B:$M,12,FALSE)</f>
        <v>0.0004285879629629629</v>
      </c>
      <c r="I17" s="49">
        <f t="shared" si="0"/>
        <v>0.001016898148148148</v>
      </c>
      <c r="J17" s="50">
        <f t="shared" si="3"/>
        <v>88</v>
      </c>
      <c r="K17" s="51">
        <f t="shared" si="2"/>
        <v>115.6509148348032</v>
      </c>
      <c r="L17" s="41">
        <v>7</v>
      </c>
      <c r="M17" s="45" t="s">
        <v>45</v>
      </c>
    </row>
    <row r="18" spans="1:13" ht="14.25" thickBot="1" thickTop="1">
      <c r="A18" s="46">
        <v>8</v>
      </c>
      <c r="B18" s="32">
        <v>11</v>
      </c>
      <c r="C18" s="33" t="str">
        <f>VLOOKUP($B18,'[1]Іменні заявки'!$A:$I,2,FALSE)</f>
        <v>Урсой Олег</v>
      </c>
      <c r="D18" s="34" t="str">
        <f>VLOOKUP($B18,'[1]Іменні заявки'!$A:$I,7,FALSE)</f>
        <v>КМС</v>
      </c>
      <c r="E18" s="47" t="str">
        <f>VLOOKUP($B18,'[1]Іменні заявки'!$A:$I,4,FALSE)</f>
        <v>Новоселицький район</v>
      </c>
      <c r="F18" s="48" t="str">
        <f>VLOOKUP($B18,'[1]Іменні заявки'!$A:$I,3,FALSE)</f>
        <v>Новоселицький район</v>
      </c>
      <c r="G18" s="49">
        <f>VLOOKUP($B18,'[1]фігурка хл.'!$B:$R,17,FALSE)</f>
        <v>0.0006545138888888888</v>
      </c>
      <c r="H18" s="49">
        <f>VLOOKUP($B18,'[1]тріал-хл.'!$B:$M,12,FALSE)</f>
        <v>0.00036261574074074077</v>
      </c>
      <c r="I18" s="49">
        <f t="shared" si="0"/>
        <v>0.0010171296296296295</v>
      </c>
      <c r="J18" s="50">
        <f t="shared" si="3"/>
        <v>88</v>
      </c>
      <c r="K18" s="51">
        <f t="shared" si="2"/>
        <v>115.67724101619059</v>
      </c>
      <c r="L18" s="41">
        <v>8</v>
      </c>
      <c r="M18" s="45" t="s">
        <v>45</v>
      </c>
    </row>
    <row r="19" spans="1:13" ht="14.25" thickBot="1" thickTop="1">
      <c r="A19" s="46">
        <v>9</v>
      </c>
      <c r="B19" s="32">
        <v>111</v>
      </c>
      <c r="C19" s="33" t="str">
        <f>VLOOKUP($B19,'[1]Іменні заявки'!$A:$I,2,FALSE)</f>
        <v>Банчуску Іон</v>
      </c>
      <c r="D19" s="34" t="str">
        <f>VLOOKUP($B19,'[1]Іменні заявки'!$A:$I,7,FALSE)</f>
        <v>ІІІ</v>
      </c>
      <c r="E19" s="47" t="str">
        <f>VLOOKUP($B19,'[1]Іменні заявки'!$A:$I,4,FALSE)</f>
        <v>Глибоцький район</v>
      </c>
      <c r="F19" s="48" t="str">
        <f>VLOOKUP($B19,'[1]Іменні заявки'!$A:$I,3,FALSE)</f>
        <v>Глибоцький район</v>
      </c>
      <c r="G19" s="49">
        <f>VLOOKUP($B19,'[1]фігурка хл.'!$B:$R,17,FALSE)</f>
        <v>0.0007091435185185186</v>
      </c>
      <c r="H19" s="49">
        <f>VLOOKUP($B19,'[1]тріал-хл.'!$B:$M,12,FALSE)</f>
        <v>0.0003578703703703704</v>
      </c>
      <c r="I19" s="49">
        <f t="shared" si="0"/>
        <v>0.001067013888888889</v>
      </c>
      <c r="J19" s="50">
        <f t="shared" si="3"/>
        <v>92</v>
      </c>
      <c r="K19" s="51">
        <f t="shared" si="2"/>
        <v>121.35053310517311</v>
      </c>
      <c r="L19" s="41">
        <v>9</v>
      </c>
      <c r="M19" s="45" t="s">
        <v>45</v>
      </c>
    </row>
    <row r="20" spans="1:13" ht="14.25" thickBot="1" thickTop="1">
      <c r="A20" s="46">
        <v>10</v>
      </c>
      <c r="B20" s="32">
        <v>123</v>
      </c>
      <c r="C20" s="33" t="str">
        <f>VLOOKUP($B20,'[1]Іменні заявки'!$A:$I,2,FALSE)</f>
        <v>Шородок Костянтин</v>
      </c>
      <c r="D20" s="34" t="str">
        <f>VLOOKUP($B20,'[1]Іменні заявки'!$A:$I,7,FALSE)</f>
        <v>ІІІ</v>
      </c>
      <c r="E20" s="47" t="str">
        <f>VLOOKUP($B20,'[1]Іменні заявки'!$A:$I,4,FALSE)</f>
        <v>Глибоцький район</v>
      </c>
      <c r="F20" s="48" t="str">
        <f>VLOOKUP($B20,'[1]Іменні заявки'!$A:$I,3,FALSE)</f>
        <v>Глибоцький ЦТКСЕУМ</v>
      </c>
      <c r="G20" s="49">
        <f>VLOOKUP($B20,'[1]фігурка хл.'!$B:$R,17,FALSE)</f>
        <v>0.0007476851851851852</v>
      </c>
      <c r="H20" s="49">
        <f>VLOOKUP($B20,'[1]тріал-хл.'!$B:$M,12,FALSE)</f>
        <v>0.00040023148148148145</v>
      </c>
      <c r="I20" s="49">
        <f t="shared" si="0"/>
        <v>0.0011479166666666667</v>
      </c>
      <c r="J20" s="50">
        <f t="shared" si="3"/>
        <v>99</v>
      </c>
      <c r="K20" s="51">
        <f t="shared" si="2"/>
        <v>130.5515335000658</v>
      </c>
      <c r="L20" s="41">
        <v>10</v>
      </c>
      <c r="M20" s="45" t="s">
        <v>45</v>
      </c>
    </row>
    <row r="21" spans="1:13" ht="14.25" thickBot="1" thickTop="1">
      <c r="A21" s="46">
        <v>11</v>
      </c>
      <c r="B21" s="32">
        <v>62</v>
      </c>
      <c r="C21" s="33" t="str">
        <f>VLOOKUP($B21,'[1]Іменні заявки'!$A:$I,2,FALSE)</f>
        <v>Георгіу Вадим</v>
      </c>
      <c r="D21" s="34" t="str">
        <f>VLOOKUP($B21,'[1]Іменні заявки'!$A:$I,7,FALSE)</f>
        <v>ІІІ</v>
      </c>
      <c r="E21" s="47" t="str">
        <f>VLOOKUP($B21,'[1]Іменні заявки'!$A:$I,4,FALSE)</f>
        <v>Герцаївський район</v>
      </c>
      <c r="F21" s="48" t="str">
        <f>VLOOKUP($B21,'[1]Іменні заявки'!$A:$I,3,FALSE)</f>
        <v>Герцаївський район</v>
      </c>
      <c r="G21" s="49">
        <f>VLOOKUP($B21,'[1]фігурка хл.'!$B:$R,17,FALSE)</f>
        <v>0.0006730324074074073</v>
      </c>
      <c r="H21" s="49">
        <f>VLOOKUP($B21,'[1]тріал-хл.'!$B:$M,12,FALSE)</f>
        <v>0.0004957175925925926</v>
      </c>
      <c r="I21" s="49">
        <f t="shared" si="0"/>
        <v>0.00116875</v>
      </c>
      <c r="J21" s="50">
        <f t="shared" si="3"/>
        <v>101</v>
      </c>
      <c r="K21" s="51">
        <f t="shared" si="2"/>
        <v>132.9208898249309</v>
      </c>
      <c r="L21" s="41">
        <v>11</v>
      </c>
      <c r="M21" s="45" t="s">
        <v>45</v>
      </c>
    </row>
    <row r="22" spans="1:13" ht="14.25" thickBot="1" thickTop="1">
      <c r="A22" s="46">
        <v>12</v>
      </c>
      <c r="B22" s="32">
        <v>112</v>
      </c>
      <c r="C22" s="33" t="str">
        <f>VLOOKUP($B22,'[1]Іменні заявки'!$A:$I,2,FALSE)</f>
        <v>Портар Маріан</v>
      </c>
      <c r="D22" s="34" t="str">
        <f>VLOOKUP($B22,'[1]Іменні заявки'!$A:$I,7,FALSE)</f>
        <v>ІІІ</v>
      </c>
      <c r="E22" s="47" t="str">
        <f>VLOOKUP($B22,'[1]Іменні заявки'!$A:$I,4,FALSE)</f>
        <v>Глибоцький район</v>
      </c>
      <c r="F22" s="48" t="str">
        <f>VLOOKUP($B22,'[1]Іменні заявки'!$A:$I,3,FALSE)</f>
        <v>Глибоцький район</v>
      </c>
      <c r="G22" s="49">
        <f>VLOOKUP($B22,'[1]фігурка хл.'!$B:$R,17,FALSE)</f>
        <v>0.000665162037037037</v>
      </c>
      <c r="H22" s="49">
        <f>VLOOKUP($B22,'[1]тріал-хл.'!$B:$M,12,FALSE)</f>
        <v>0.0005217592592592592</v>
      </c>
      <c r="I22" s="49">
        <f t="shared" si="0"/>
        <v>0.0011869212962962962</v>
      </c>
      <c r="J22" s="50">
        <f t="shared" si="3"/>
        <v>103</v>
      </c>
      <c r="K22" s="51">
        <f t="shared" si="2"/>
        <v>134.98749506384098</v>
      </c>
      <c r="L22" s="41">
        <v>12</v>
      </c>
      <c r="M22" s="45" t="s">
        <v>45</v>
      </c>
    </row>
    <row r="23" spans="1:13" ht="14.25" thickBot="1" thickTop="1">
      <c r="A23" s="46">
        <v>13</v>
      </c>
      <c r="B23" s="32">
        <v>101</v>
      </c>
      <c r="C23" s="33" t="str">
        <f>VLOOKUP($B23,'[1]Іменні заявки'!$A:$I,2,FALSE)</f>
        <v>Злий Олександр</v>
      </c>
      <c r="D23" s="34" t="str">
        <f>VLOOKUP($B23,'[1]Іменні заявки'!$A:$I,7,FALSE)</f>
        <v>ІІІ</v>
      </c>
      <c r="E23" s="47" t="str">
        <f>VLOOKUP($B23,'[1]Іменні заявки'!$A:$I,4,FALSE)</f>
        <v>Сокирянський район</v>
      </c>
      <c r="F23" s="48" t="str">
        <f>VLOOKUP($B23,'[1]Іменні заявки'!$A:$I,3,FALSE)</f>
        <v>Сокирянський район</v>
      </c>
      <c r="G23" s="49">
        <f>VLOOKUP($B23,'[1]фігурка хл.'!$B:$R,17,FALSE)</f>
        <v>0.000766550925925926</v>
      </c>
      <c r="H23" s="49">
        <f>VLOOKUP($B23,'[1]тріал-хл.'!$B:$M,12,FALSE)</f>
        <v>0.0004537037037037038</v>
      </c>
      <c r="I23" s="49">
        <f t="shared" si="0"/>
        <v>0.0012202546296296297</v>
      </c>
      <c r="J23" s="50">
        <f t="shared" si="3"/>
        <v>105</v>
      </c>
      <c r="K23" s="51">
        <f t="shared" si="2"/>
        <v>138.77846518362514</v>
      </c>
      <c r="L23" s="41">
        <v>13</v>
      </c>
      <c r="M23" s="45" t="s">
        <v>45</v>
      </c>
    </row>
    <row r="24" spans="1:13" ht="14.25" thickBot="1" thickTop="1">
      <c r="A24" s="46">
        <v>14</v>
      </c>
      <c r="B24" s="32">
        <v>34</v>
      </c>
      <c r="C24" s="33" t="str">
        <f>VLOOKUP($B24,'[1]Іменні заявки'!$A:$I,2,FALSE)</f>
        <v>Мінтенко Іван</v>
      </c>
      <c r="D24" s="34" t="str">
        <f>VLOOKUP($B24,'[1]Іменні заявки'!$A:$I,7,FALSE)</f>
        <v>ІІІ</v>
      </c>
      <c r="E24" s="47" t="str">
        <f>VLOOKUP($B24,'[1]Іменні заявки'!$A:$I,4,FALSE)</f>
        <v>Сторожинецький район</v>
      </c>
      <c r="F24" s="48" t="str">
        <f>VLOOKUP($B24,'[1]Іменні заявки'!$A:$I,3,FALSE)</f>
        <v>Сторожинецький район</v>
      </c>
      <c r="G24" s="49">
        <f>VLOOKUP($B24,'[1]фігурка хл.'!$B:$R,17,FALSE)</f>
        <v>0.000460300925925926</v>
      </c>
      <c r="H24" s="49">
        <f>VLOOKUP($B24,'[1]тріал-хл.'!$B:$M,12,FALSE)</f>
        <v>0.000780787037037037</v>
      </c>
      <c r="I24" s="49">
        <f t="shared" si="0"/>
        <v>0.001241087962962963</v>
      </c>
      <c r="J24" s="50">
        <f t="shared" si="3"/>
        <v>107</v>
      </c>
      <c r="K24" s="51">
        <f t="shared" si="2"/>
        <v>141.14782150849018</v>
      </c>
      <c r="L24" s="41">
        <v>14</v>
      </c>
      <c r="M24" s="45" t="s">
        <v>45</v>
      </c>
    </row>
    <row r="25" spans="1:13" ht="14.25" thickBot="1" thickTop="1">
      <c r="A25" s="46">
        <v>15</v>
      </c>
      <c r="B25" s="32">
        <v>52</v>
      </c>
      <c r="C25" s="33" t="str">
        <f>VLOOKUP($B25,'[1]Іменні заявки'!$A:$I,2,FALSE)</f>
        <v>Паламарюк Богдан</v>
      </c>
      <c r="D25" s="34" t="str">
        <f>VLOOKUP($B25,'[1]Іменні заявки'!$A:$I,7,FALSE)</f>
        <v>ІІІ</v>
      </c>
      <c r="E25" s="47" t="str">
        <f>VLOOKUP($B25,'[1]Іменні заявки'!$A:$I,4,FALSE)</f>
        <v>м.Чернівці</v>
      </c>
      <c r="F25" s="48" t="str">
        <f>VLOOKUP($B25,'[1]Іменні заявки'!$A:$I,3,FALSE)</f>
        <v>м.Чернівці</v>
      </c>
      <c r="G25" s="49">
        <f>VLOOKUP($B25,'[1]фігурка хл.'!$B:$R,17,FALSE)</f>
        <v>0.0009608796296296297</v>
      </c>
      <c r="H25" s="49">
        <f>VLOOKUP($B25,'[1]тріал-хл.'!$B:$M,12,FALSE)</f>
        <v>0.00034907407407407413</v>
      </c>
      <c r="I25" s="49">
        <f t="shared" si="0"/>
        <v>0.0013099537037037038</v>
      </c>
      <c r="J25" s="50">
        <f t="shared" si="3"/>
        <v>113</v>
      </c>
      <c r="K25" s="51">
        <f t="shared" si="2"/>
        <v>148.97986047123865</v>
      </c>
      <c r="L25" s="41">
        <v>15</v>
      </c>
      <c r="M25" s="45" t="s">
        <v>44</v>
      </c>
    </row>
    <row r="26" spans="1:13" ht="14.25" thickBot="1" thickTop="1">
      <c r="A26" s="46">
        <v>16</v>
      </c>
      <c r="B26" s="32">
        <v>124</v>
      </c>
      <c r="C26" s="33" t="str">
        <f>VLOOKUP($B26,'[1]Іменні заявки'!$A:$I,2,FALSE)</f>
        <v>Кирчу Марін</v>
      </c>
      <c r="D26" s="34" t="str">
        <f>VLOOKUP($B26,'[1]Іменні заявки'!$A:$I,7,FALSE)</f>
        <v>ІІІ</v>
      </c>
      <c r="E26" s="47" t="str">
        <f>VLOOKUP($B26,'[1]Іменні заявки'!$A:$I,4,FALSE)</f>
        <v>Глибоцький район</v>
      </c>
      <c r="F26" s="48" t="str">
        <f>VLOOKUP($B26,'[1]Іменні заявки'!$A:$I,3,FALSE)</f>
        <v>Глибоцький ЦТКСЕУМ</v>
      </c>
      <c r="G26" s="49">
        <f>VLOOKUP($B26,'[1]фігурка хл.'!$B:$R,17,FALSE)</f>
        <v>0.0009017361111111111</v>
      </c>
      <c r="H26" s="49">
        <f>VLOOKUP($B26,'[1]тріал-хл.'!$B:$M,12,FALSE)</f>
        <v>0.0004335648148148148</v>
      </c>
      <c r="I26" s="49">
        <f t="shared" si="0"/>
        <v>0.001335300925925926</v>
      </c>
      <c r="J26" s="50">
        <f t="shared" si="3"/>
        <v>115</v>
      </c>
      <c r="K26" s="51">
        <f t="shared" si="2"/>
        <v>151.86257733315782</v>
      </c>
      <c r="L26" s="41">
        <v>16</v>
      </c>
      <c r="M26" s="45" t="s">
        <v>44</v>
      </c>
    </row>
    <row r="27" spans="1:13" ht="14.25" thickBot="1" thickTop="1">
      <c r="A27" s="46">
        <v>17</v>
      </c>
      <c r="B27" s="32">
        <v>122</v>
      </c>
      <c r="C27" s="33" t="str">
        <f>VLOOKUP($B27,'[1]Іменні заявки'!$A:$I,2,FALSE)</f>
        <v>Гросул Марін</v>
      </c>
      <c r="D27" s="34" t="str">
        <f>VLOOKUP($B27,'[1]Іменні заявки'!$A:$I,7,FALSE)</f>
        <v>ІІІ</v>
      </c>
      <c r="E27" s="47" t="str">
        <f>VLOOKUP($B27,'[1]Іменні заявки'!$A:$I,4,FALSE)</f>
        <v>Глибоцький район</v>
      </c>
      <c r="F27" s="48" t="str">
        <f>VLOOKUP($B27,'[1]Іменні заявки'!$A:$I,3,FALSE)</f>
        <v>Глибоцький ЦТКСЕУМ</v>
      </c>
      <c r="G27" s="49">
        <f>VLOOKUP($B27,'[1]фігурка хл.'!$B:$R,17,FALSE)</f>
        <v>0.000793287037037037</v>
      </c>
      <c r="H27" s="49">
        <f>VLOOKUP($B27,'[1]тріал-хл.'!$B:$M,12,FALSE)</f>
        <v>0.0005457175925925925</v>
      </c>
      <c r="I27" s="49">
        <f t="shared" si="0"/>
        <v>0.0013390046296296297</v>
      </c>
      <c r="J27" s="50">
        <f t="shared" si="3"/>
        <v>116</v>
      </c>
      <c r="K27" s="51">
        <f t="shared" si="2"/>
        <v>152.28379623535605</v>
      </c>
      <c r="L27" s="41">
        <v>17</v>
      </c>
      <c r="M27" s="45" t="s">
        <v>44</v>
      </c>
    </row>
    <row r="28" spans="1:13" ht="14.25" thickBot="1" thickTop="1">
      <c r="A28" s="46">
        <v>18</v>
      </c>
      <c r="B28" s="32">
        <v>64</v>
      </c>
      <c r="C28" s="33" t="str">
        <f>VLOOKUP($B28,'[1]Іменні заявки'!$A:$I,2,FALSE)</f>
        <v>Георгіу Давид</v>
      </c>
      <c r="D28" s="34" t="str">
        <f>VLOOKUP($B28,'[1]Іменні заявки'!$A:$I,7,FALSE)</f>
        <v>ІІІ</v>
      </c>
      <c r="E28" s="47" t="str">
        <f>VLOOKUP($B28,'[1]Іменні заявки'!$A:$I,4,FALSE)</f>
        <v>Герцаївський район</v>
      </c>
      <c r="F28" s="48" t="str">
        <f>VLOOKUP($B28,'[1]Іменні заявки'!$A:$I,3,FALSE)</f>
        <v>Герцаївський район</v>
      </c>
      <c r="G28" s="49">
        <f>VLOOKUP($B28,'[1]фігурка хл.'!$B:$R,17,FALSE)</f>
        <v>0.000976273148148148</v>
      </c>
      <c r="H28" s="49">
        <f>VLOOKUP($B28,'[1]тріал-хл.'!$B:$M,12,FALSE)</f>
        <v>0.00039444444444444444</v>
      </c>
      <c r="I28" s="49">
        <f t="shared" si="0"/>
        <v>0.0013707175925925924</v>
      </c>
      <c r="J28" s="50">
        <f t="shared" si="3"/>
        <v>118</v>
      </c>
      <c r="K28" s="51">
        <f t="shared" si="2"/>
        <v>155.89048308542843</v>
      </c>
      <c r="L28" s="41">
        <v>18</v>
      </c>
      <c r="M28" s="45" t="s">
        <v>44</v>
      </c>
    </row>
    <row r="29" spans="1:13" ht="14.25" thickBot="1" thickTop="1">
      <c r="A29" s="46">
        <v>19</v>
      </c>
      <c r="B29" s="32">
        <v>115</v>
      </c>
      <c r="C29" s="33" t="str">
        <f>VLOOKUP($B29,'[1]Іменні заявки'!$A:$I,2,FALSE)</f>
        <v>Бостан Андрій</v>
      </c>
      <c r="D29" s="34" t="str">
        <f>VLOOKUP($B29,'[1]Іменні заявки'!$A:$I,7,FALSE)</f>
        <v>ІІІ</v>
      </c>
      <c r="E29" s="47" t="str">
        <f>VLOOKUP($B29,'[1]Іменні заявки'!$A:$I,4,FALSE)</f>
        <v>Глибоцький район</v>
      </c>
      <c r="F29" s="48" t="str">
        <f>VLOOKUP($B29,'[1]Іменні заявки'!$A:$I,3,FALSE)</f>
        <v>Глибоцький район</v>
      </c>
      <c r="G29" s="49">
        <f>VLOOKUP($B29,'[1]фігурка хл.'!$B:$R,17,FALSE)</f>
        <v>0.0009656249999999999</v>
      </c>
      <c r="H29" s="49">
        <f>VLOOKUP($B29,'[1]тріал-хл.'!$B:$M,12,FALSE)</f>
        <v>0.0004556712962962963</v>
      </c>
      <c r="I29" s="49">
        <f t="shared" si="0"/>
        <v>0.0014212962962962962</v>
      </c>
      <c r="J29" s="50">
        <f t="shared" si="3"/>
        <v>123</v>
      </c>
      <c r="K29" s="51">
        <f t="shared" si="2"/>
        <v>161.64275371857312</v>
      </c>
      <c r="L29" s="41">
        <v>19</v>
      </c>
      <c r="M29" s="45" t="s">
        <v>44</v>
      </c>
    </row>
    <row r="30" spans="1:13" ht="14.25" thickBot="1" thickTop="1">
      <c r="A30" s="46">
        <v>20</v>
      </c>
      <c r="B30" s="32">
        <v>134</v>
      </c>
      <c r="C30" s="33" t="str">
        <f>VLOOKUP($B30,'[1]Іменні заявки'!$A:$I,2,FALSE)</f>
        <v>Чекман Максим</v>
      </c>
      <c r="D30" s="34" t="str">
        <f>VLOOKUP($B30,'[1]Іменні заявки'!$A:$I,7,FALSE)</f>
        <v>ІІІ</v>
      </c>
      <c r="E30" s="47" t="str">
        <f>VLOOKUP($B30,'[1]Іменні заявки'!$A:$I,4,FALSE)</f>
        <v>м.Чернвці</v>
      </c>
      <c r="F30" s="48" t="str">
        <f>VLOOKUP($B30,'[1]Іменні заявки'!$A:$I,3,FALSE)</f>
        <v>ОЦТКЕУМ</v>
      </c>
      <c r="G30" s="49">
        <f>VLOOKUP($B30,'[1]фігурка хл.'!$B:$R,17,FALSE)</f>
        <v>0.0010682870370370369</v>
      </c>
      <c r="H30" s="49">
        <f>VLOOKUP($B30,'[1]тріал-хл.'!$B:$M,12,FALSE)</f>
        <v>0.0003597222222222222</v>
      </c>
      <c r="I30" s="49">
        <f t="shared" si="0"/>
        <v>0.001428009259259259</v>
      </c>
      <c r="J30" s="50">
        <f t="shared" si="3"/>
        <v>123</v>
      </c>
      <c r="K30" s="51">
        <f t="shared" si="2"/>
        <v>162.4062129788074</v>
      </c>
      <c r="L30" s="41">
        <v>20</v>
      </c>
      <c r="M30" s="45"/>
    </row>
    <row r="31" spans="1:13" ht="14.25" thickBot="1" thickTop="1">
      <c r="A31" s="46">
        <v>21</v>
      </c>
      <c r="B31" s="32">
        <v>24</v>
      </c>
      <c r="C31" s="33" t="str">
        <f>VLOOKUP($B31,'[1]Іменні заявки'!$A:$I,2,FALSE)</f>
        <v>Русецький Костянтин</v>
      </c>
      <c r="D31" s="34" t="str">
        <f>VLOOKUP($B31,'[1]Іменні заявки'!$A:$I,7,FALSE)</f>
        <v>ІІІ</v>
      </c>
      <c r="E31" s="47" t="str">
        <f>VLOOKUP($B31,'[1]Іменні заявки'!$A:$I,4,FALSE)</f>
        <v>Новоселицький район</v>
      </c>
      <c r="F31" s="48" t="str">
        <f>VLOOKUP($B31,'[1]Іменні заявки'!$A:$I,3,FALSE)</f>
        <v>Новоселицький РЦСТКЕУМ</v>
      </c>
      <c r="G31" s="49">
        <f>VLOOKUP($B31,'[1]фігурка хл.'!$B:$R,17,FALSE)</f>
        <v>0.0009565972222222222</v>
      </c>
      <c r="H31" s="49">
        <f>VLOOKUP($B31,'[1]тріал-хл.'!$B:$M,12,FALSE)</f>
        <v>0.0005268518518518518</v>
      </c>
      <c r="I31" s="49">
        <f t="shared" si="0"/>
        <v>0.001483449074074074</v>
      </c>
      <c r="J31" s="50">
        <f t="shared" si="3"/>
        <v>128</v>
      </c>
      <c r="K31" s="51">
        <f t="shared" si="2"/>
        <v>168.7113334210873</v>
      </c>
      <c r="L31" s="41">
        <v>21</v>
      </c>
      <c r="M31" s="45"/>
    </row>
    <row r="32" spans="1:13" ht="14.25" thickBot="1" thickTop="1">
      <c r="A32" s="46">
        <v>22</v>
      </c>
      <c r="B32" s="32">
        <v>12</v>
      </c>
      <c r="C32" s="33" t="str">
        <f>VLOOKUP($B32,'[1]Іменні заявки'!$A:$I,2,FALSE)</f>
        <v>Гульпе Олексій</v>
      </c>
      <c r="D32" s="34" t="str">
        <f>VLOOKUP($B32,'[1]Іменні заявки'!$A:$I,7,FALSE)</f>
        <v>КМС</v>
      </c>
      <c r="E32" s="47" t="str">
        <f>VLOOKUP($B32,'[1]Іменні заявки'!$A:$I,4,FALSE)</f>
        <v>Новоселицький район</v>
      </c>
      <c r="F32" s="48" t="str">
        <f>VLOOKUP($B32,'[1]Іменні заявки'!$A:$I,3,FALSE)</f>
        <v>Новоселицький район</v>
      </c>
      <c r="G32" s="49">
        <f>VLOOKUP($B32,'[1]фігурка хл.'!$B:$R,17,FALSE)</f>
        <v>0.0011273148148148147</v>
      </c>
      <c r="H32" s="49">
        <f>VLOOKUP($B32,'[1]тріал-хл.'!$B:$M,12,FALSE)</f>
        <v>0.00037499999999999995</v>
      </c>
      <c r="I32" s="49">
        <f t="shared" si="0"/>
        <v>0.0015023148148148146</v>
      </c>
      <c r="J32" s="50">
        <f t="shared" si="3"/>
        <v>130</v>
      </c>
      <c r="K32" s="51">
        <f t="shared" si="2"/>
        <v>170.85691720415952</v>
      </c>
      <c r="L32" s="41">
        <v>22</v>
      </c>
      <c r="M32" s="45"/>
    </row>
    <row r="33" spans="1:13" ht="14.25" thickBot="1" thickTop="1">
      <c r="A33" s="46">
        <v>23</v>
      </c>
      <c r="B33" s="32">
        <v>131</v>
      </c>
      <c r="C33" s="33" t="str">
        <f>VLOOKUP($B33,'[1]Іменні заявки'!$A:$I,2,FALSE)</f>
        <v>Островський Владислав</v>
      </c>
      <c r="D33" s="34" t="str">
        <f>VLOOKUP($B33,'[1]Іменні заявки'!$A:$I,7,FALSE)</f>
        <v>ІІІ</v>
      </c>
      <c r="E33" s="47" t="str">
        <f>VLOOKUP($B33,'[1]Іменні заявки'!$A:$I,4,FALSE)</f>
        <v>м.Чернвці</v>
      </c>
      <c r="F33" s="48" t="str">
        <f>VLOOKUP($B33,'[1]Іменні заявки'!$A:$I,3,FALSE)</f>
        <v>ОЦТКЕУМ</v>
      </c>
      <c r="G33" s="49">
        <f>VLOOKUP($B33,'[1]фігурка хл.'!$B:$R,17,FALSE)</f>
        <v>0.0012277777777777777</v>
      </c>
      <c r="H33" s="49">
        <f>VLOOKUP($B33,'[1]тріал-хл.'!$B:$M,12,FALSE)</f>
        <v>0.00035219907407407406</v>
      </c>
      <c r="I33" s="49">
        <f t="shared" si="0"/>
        <v>0.0015799768518518517</v>
      </c>
      <c r="J33" s="50">
        <f t="shared" si="3"/>
        <v>137</v>
      </c>
      <c r="K33" s="51">
        <f t="shared" si="2"/>
        <v>179.6893510596288</v>
      </c>
      <c r="L33" s="41">
        <v>23</v>
      </c>
      <c r="M33" s="45"/>
    </row>
    <row r="34" spans="1:13" ht="14.25" thickBot="1" thickTop="1">
      <c r="A34" s="46">
        <v>24</v>
      </c>
      <c r="B34" s="32">
        <v>53</v>
      </c>
      <c r="C34" s="33" t="str">
        <f>VLOOKUP($B34,'[1]Іменні заявки'!$A:$I,2,FALSE)</f>
        <v>Король Максим</v>
      </c>
      <c r="D34" s="34" t="str">
        <f>VLOOKUP($B34,'[1]Іменні заявки'!$A:$I,7,FALSE)</f>
        <v>ІІІ</v>
      </c>
      <c r="E34" s="47" t="str">
        <f>VLOOKUP($B34,'[1]Іменні заявки'!$A:$I,4,FALSE)</f>
        <v>м.Чернівці</v>
      </c>
      <c r="F34" s="48" t="str">
        <f>VLOOKUP($B34,'[1]Іменні заявки'!$A:$I,3,FALSE)</f>
        <v>м.Чернівці</v>
      </c>
      <c r="G34" s="49">
        <f>VLOOKUP($B34,'[1]фігурка хл.'!$B:$R,17,FALSE)</f>
        <v>0.0010998842592592592</v>
      </c>
      <c r="H34" s="49">
        <f>VLOOKUP($B34,'[1]тріал-хл.'!$B:$M,12,FALSE)</f>
        <v>0.00048587962962962956</v>
      </c>
      <c r="I34" s="49">
        <f t="shared" si="0"/>
        <v>0.0015857638888888887</v>
      </c>
      <c r="J34" s="50">
        <f t="shared" si="3"/>
        <v>137</v>
      </c>
      <c r="K34" s="51">
        <f t="shared" si="2"/>
        <v>180.34750559431353</v>
      </c>
      <c r="L34" s="41">
        <v>24</v>
      </c>
      <c r="M34" s="45"/>
    </row>
    <row r="35" spans="1:13" ht="14.25" thickBot="1" thickTop="1">
      <c r="A35" s="46">
        <v>25</v>
      </c>
      <c r="B35" s="32">
        <v>63</v>
      </c>
      <c r="C35" s="33" t="str">
        <f>VLOOKUP($B35,'[1]Іменні заявки'!$A:$I,2,FALSE)</f>
        <v>Тутунару Михайло</v>
      </c>
      <c r="D35" s="34" t="str">
        <f>VLOOKUP($B35,'[1]Іменні заявки'!$A:$I,7,FALSE)</f>
        <v>ІІІ</v>
      </c>
      <c r="E35" s="47" t="str">
        <f>VLOOKUP($B35,'[1]Іменні заявки'!$A:$I,4,FALSE)</f>
        <v>Герцаївський район</v>
      </c>
      <c r="F35" s="48" t="str">
        <f>VLOOKUP($B35,'[1]Іменні заявки'!$A:$I,3,FALSE)</f>
        <v>Герцаївський район</v>
      </c>
      <c r="G35" s="49">
        <f>VLOOKUP($B35,'[1]фігурка хл.'!$B:$R,17,FALSE)</f>
        <v>0.0011251157407407408</v>
      </c>
      <c r="H35" s="49">
        <f>VLOOKUP($B35,'[1]тріал-хл.'!$B:$M,12,FALSE)</f>
        <v>0.0005243055555555555</v>
      </c>
      <c r="I35" s="49">
        <f t="shared" si="0"/>
        <v>0.0016494212962962964</v>
      </c>
      <c r="J35" s="50">
        <f t="shared" si="3"/>
        <v>143</v>
      </c>
      <c r="K35" s="51">
        <f t="shared" si="2"/>
        <v>187.58720547584576</v>
      </c>
      <c r="L35" s="41">
        <v>25</v>
      </c>
      <c r="M35" s="45"/>
    </row>
    <row r="36" spans="1:13" ht="14.25" thickBot="1" thickTop="1">
      <c r="A36" s="46">
        <v>26</v>
      </c>
      <c r="B36" s="32">
        <v>51</v>
      </c>
      <c r="C36" s="33" t="str">
        <f>VLOOKUP($B36,'[1]Іменні заявки'!$A:$I,2,FALSE)</f>
        <v>Думитрович Василь</v>
      </c>
      <c r="D36" s="34" t="str">
        <f>VLOOKUP($B36,'[1]Іменні заявки'!$A:$I,7,FALSE)</f>
        <v>ІІІ</v>
      </c>
      <c r="E36" s="47" t="str">
        <f>VLOOKUP($B36,'[1]Іменні заявки'!$A:$I,4,FALSE)</f>
        <v>м.Чернівці</v>
      </c>
      <c r="F36" s="48" t="str">
        <f>VLOOKUP($B36,'[1]Іменні заявки'!$A:$I,3,FALSE)</f>
        <v>м.Чернівці</v>
      </c>
      <c r="G36" s="49">
        <f>VLOOKUP($B36,'[1]фігурка хл.'!$B:$R,17,FALSE)</f>
        <v>0.0011467592592592593</v>
      </c>
      <c r="H36" s="49">
        <f>VLOOKUP($B36,'[1]тріал-хл.'!$B:$M,12,FALSE)</f>
        <v>0.0005710648148148148</v>
      </c>
      <c r="I36" s="49">
        <f t="shared" si="0"/>
        <v>0.001717824074074074</v>
      </c>
      <c r="J36" s="50">
        <f t="shared" si="3"/>
        <v>148</v>
      </c>
      <c r="K36" s="51">
        <f t="shared" si="2"/>
        <v>195.36659207581943</v>
      </c>
      <c r="L36" s="41">
        <v>26</v>
      </c>
      <c r="M36" s="45"/>
    </row>
    <row r="37" spans="1:13" ht="14.25" thickBot="1" thickTop="1">
      <c r="A37" s="46">
        <v>27</v>
      </c>
      <c r="B37" s="32">
        <v>36</v>
      </c>
      <c r="C37" s="33" t="str">
        <f>VLOOKUP($B37,'[1]Іменні заявки'!$A:$I,2,FALSE)</f>
        <v>Ончуленко Микола</v>
      </c>
      <c r="D37" s="34" t="str">
        <f>VLOOKUP($B37,'[1]Іменні заявки'!$A:$I,7,FALSE)</f>
        <v>ІІІ</v>
      </c>
      <c r="E37" s="47" t="str">
        <f>VLOOKUP($B37,'[1]Іменні заявки'!$A:$I,4,FALSE)</f>
        <v>Сторожинецький район</v>
      </c>
      <c r="F37" s="48" t="str">
        <f>VLOOKUP($B37,'[1]Іменні заявки'!$A:$I,3,FALSE)</f>
        <v>Сторожинецький район</v>
      </c>
      <c r="G37" s="49">
        <f>VLOOKUP($B37,'[1]фігурка хл.'!$B:$R,17,FALSE)</f>
        <v>0.0011666666666666665</v>
      </c>
      <c r="H37" s="49">
        <f>VLOOKUP($B37,'[1]тріал-хл.'!$B:$M,12,FALSE)</f>
        <v>0.0005523148148148147</v>
      </c>
      <c r="I37" s="49">
        <f t="shared" si="0"/>
        <v>0.0017189814814814813</v>
      </c>
      <c r="J37" s="50">
        <f t="shared" si="3"/>
        <v>149</v>
      </c>
      <c r="K37" s="51">
        <f t="shared" si="2"/>
        <v>195.49822298275632</v>
      </c>
      <c r="L37" s="41">
        <v>27</v>
      </c>
      <c r="M37" s="45"/>
    </row>
    <row r="38" spans="1:13" ht="14.25" thickBot="1" thickTop="1">
      <c r="A38" s="46">
        <v>28</v>
      </c>
      <c r="B38" s="32">
        <v>22</v>
      </c>
      <c r="C38" s="33" t="str">
        <f>VLOOKUP($B38,'[1]Іменні заявки'!$A:$I,2,FALSE)</f>
        <v>Гріцунік Іван</v>
      </c>
      <c r="D38" s="34" t="str">
        <f>VLOOKUP($B38,'[1]Іменні заявки'!$A:$I,7,FALSE)</f>
        <v>ІІІ</v>
      </c>
      <c r="E38" s="47" t="str">
        <f>VLOOKUP($B38,'[1]Іменні заявки'!$A:$I,4,FALSE)</f>
        <v>Новоселицький район</v>
      </c>
      <c r="F38" s="48" t="str">
        <f>VLOOKUP($B38,'[1]Іменні заявки'!$A:$I,3,FALSE)</f>
        <v>Новоселицький РЦСТКЕУМ</v>
      </c>
      <c r="G38" s="49">
        <f>VLOOKUP($B38,'[1]фігурка хл.'!$B:$R,17,FALSE)</f>
        <v>0.0012762731481481481</v>
      </c>
      <c r="H38" s="49">
        <f>VLOOKUP($B38,'[1]тріал-хл.'!$B:$M,12,FALSE)</f>
        <v>0.00048391203703703704</v>
      </c>
      <c r="I38" s="49">
        <f t="shared" si="0"/>
        <v>0.0017601851851851852</v>
      </c>
      <c r="J38" s="50">
        <f t="shared" si="3"/>
        <v>152</v>
      </c>
      <c r="K38" s="51">
        <f t="shared" si="2"/>
        <v>200.18428326971173</v>
      </c>
      <c r="L38" s="41">
        <v>28</v>
      </c>
      <c r="M38" s="45"/>
    </row>
    <row r="39" spans="1:13" ht="14.25" thickBot="1" thickTop="1">
      <c r="A39" s="46">
        <v>29</v>
      </c>
      <c r="B39" s="32">
        <v>23</v>
      </c>
      <c r="C39" s="33" t="str">
        <f>VLOOKUP($B39,'[1]Іменні заявки'!$A:$I,2,FALSE)</f>
        <v>Дуляк Дорін</v>
      </c>
      <c r="D39" s="34" t="str">
        <f>VLOOKUP($B39,'[1]Іменні заявки'!$A:$I,7,FALSE)</f>
        <v>ІІІ</v>
      </c>
      <c r="E39" s="47" t="str">
        <f>VLOOKUP($B39,'[1]Іменні заявки'!$A:$I,4,FALSE)</f>
        <v>Новоселицький район</v>
      </c>
      <c r="F39" s="48" t="str">
        <f>VLOOKUP($B39,'[1]Іменні заявки'!$A:$I,3,FALSE)</f>
        <v>Новоселицький РЦСТКЕУМ</v>
      </c>
      <c r="G39" s="49">
        <f>VLOOKUP($B39,'[1]фігурка хл.'!$B:$R,17,FALSE)</f>
        <v>0.0012252314814814814</v>
      </c>
      <c r="H39" s="49">
        <f>VLOOKUP($B39,'[1]тріал-хл.'!$B:$M,12,FALSE)</f>
        <v>0.0005405092592592592</v>
      </c>
      <c r="I39" s="49">
        <f t="shared" si="0"/>
        <v>0.0017657407407407407</v>
      </c>
      <c r="J39" s="50">
        <f t="shared" si="3"/>
        <v>153</v>
      </c>
      <c r="K39" s="51">
        <f t="shared" si="2"/>
        <v>200.81611162300908</v>
      </c>
      <c r="L39" s="41">
        <v>29</v>
      </c>
      <c r="M39" s="45"/>
    </row>
    <row r="40" spans="1:13" ht="14.25" thickBot="1" thickTop="1">
      <c r="A40" s="46">
        <v>30</v>
      </c>
      <c r="B40" s="32">
        <v>84</v>
      </c>
      <c r="C40" s="33" t="str">
        <f>VLOOKUP($B40,'[1]Іменні заявки'!$A:$I,2,FALSE)</f>
        <v>Кочерган Назар</v>
      </c>
      <c r="D40" s="34" t="str">
        <f>VLOOKUP($B40,'[1]Іменні заявки'!$A:$I,7,FALSE)</f>
        <v>ІІІ</v>
      </c>
      <c r="E40" s="47" t="str">
        <f>VLOOKUP($B40,'[1]Іменні заявки'!$A:$I,4,FALSE)</f>
        <v>Путильський район</v>
      </c>
      <c r="F40" s="48" t="str">
        <f>VLOOKUP($B40,'[1]Іменні заявки'!$A:$I,3,FALSE)</f>
        <v>Путильський район</v>
      </c>
      <c r="G40" s="49">
        <f>VLOOKUP($B40,'[1]фігурка хл.'!$B:$R,17,FALSE)</f>
        <v>0.0014064814814814816</v>
      </c>
      <c r="H40" s="49">
        <f>VLOOKUP($B40,'[1]тріал-хл.'!$B:$M,12,FALSE)</f>
        <v>0.0003731481481481481</v>
      </c>
      <c r="I40" s="49">
        <f t="shared" si="0"/>
        <v>0.0017796296296296297</v>
      </c>
      <c r="J40" s="50">
        <f t="shared" si="3"/>
        <v>154</v>
      </c>
      <c r="K40" s="51">
        <f t="shared" si="2"/>
        <v>202.39568250625246</v>
      </c>
      <c r="L40" s="41">
        <v>30</v>
      </c>
      <c r="M40" s="45"/>
    </row>
    <row r="41" spans="1:13" ht="14.25" thickBot="1" thickTop="1">
      <c r="A41" s="46">
        <v>31</v>
      </c>
      <c r="B41" s="32">
        <v>132</v>
      </c>
      <c r="C41" s="33" t="str">
        <f>VLOOKUP($B41,'[1]Іменні заявки'!$A:$I,2,FALSE)</f>
        <v>Драганюк Андрій</v>
      </c>
      <c r="D41" s="34" t="str">
        <f>VLOOKUP($B41,'[1]Іменні заявки'!$A:$I,7,FALSE)</f>
        <v>ІІІ</v>
      </c>
      <c r="E41" s="47" t="str">
        <f>VLOOKUP($B41,'[1]Іменні заявки'!$A:$I,4,FALSE)</f>
        <v>м.Чернвці</v>
      </c>
      <c r="F41" s="48" t="str">
        <f>VLOOKUP($B41,'[1]Іменні заявки'!$A:$I,3,FALSE)</f>
        <v>ОЦТКЕУМ</v>
      </c>
      <c r="G41" s="49">
        <f>VLOOKUP($B41,'[1]фігурка хл.'!$B:$R,17,FALSE)</f>
        <v>0.0011605324074074074</v>
      </c>
      <c r="H41" s="49">
        <f>VLOOKUP($B41,'[1]тріал-хл.'!$B:$M,12,FALSE)</f>
        <v>0.0006969907407407406</v>
      </c>
      <c r="I41" s="49">
        <f t="shared" si="0"/>
        <v>0.001857523148148148</v>
      </c>
      <c r="J41" s="50">
        <f t="shared" si="3"/>
        <v>160</v>
      </c>
      <c r="K41" s="51">
        <f t="shared" si="2"/>
        <v>211.2544425431091</v>
      </c>
      <c r="L41" s="41">
        <v>31</v>
      </c>
      <c r="M41" s="45"/>
    </row>
    <row r="42" spans="1:13" ht="14.25" thickBot="1" thickTop="1">
      <c r="A42" s="46">
        <v>32</v>
      </c>
      <c r="B42" s="32">
        <v>21</v>
      </c>
      <c r="C42" s="33" t="str">
        <f>VLOOKUP($B42,'[1]Іменні заявки'!$A:$I,2,FALSE)</f>
        <v>Ністрян Олександр</v>
      </c>
      <c r="D42" s="34" t="str">
        <f>VLOOKUP($B42,'[1]Іменні заявки'!$A:$I,7,FALSE)</f>
        <v>ІІ</v>
      </c>
      <c r="E42" s="47" t="str">
        <f>VLOOKUP($B42,'[1]Іменні заявки'!$A:$I,4,FALSE)</f>
        <v>Новоселицький район</v>
      </c>
      <c r="F42" s="48" t="str">
        <f>VLOOKUP($B42,'[1]Іменні заявки'!$A:$I,3,FALSE)</f>
        <v>Новоселицький РЦСТКЕУМ</v>
      </c>
      <c r="G42" s="49">
        <f>VLOOKUP($B42,'[1]фігурка хл.'!$B:$R,17,FALSE)</f>
        <v>0.0014184027777777775</v>
      </c>
      <c r="H42" s="49">
        <f>VLOOKUP($B42,'[1]тріал-хл.'!$B:$M,12,FALSE)</f>
        <v>0.00048229166666666673</v>
      </c>
      <c r="I42" s="49">
        <f t="shared" si="0"/>
        <v>0.0019006944444444442</v>
      </c>
      <c r="J42" s="50">
        <f t="shared" si="3"/>
        <v>164</v>
      </c>
      <c r="K42" s="51">
        <f t="shared" si="2"/>
        <v>216.1642753718573</v>
      </c>
      <c r="L42" s="41">
        <v>32</v>
      </c>
      <c r="M42" s="45"/>
    </row>
    <row r="43" spans="1:13" ht="14.25" thickBot="1" thickTop="1">
      <c r="A43" s="46">
        <v>33</v>
      </c>
      <c r="B43" s="32">
        <v>121</v>
      </c>
      <c r="C43" s="33" t="str">
        <f>VLOOKUP($B43,'[1]Іменні заявки'!$A:$I,2,FALSE)</f>
        <v>Павел Петро</v>
      </c>
      <c r="D43" s="34" t="str">
        <f>VLOOKUP($B43,'[1]Іменні заявки'!$A:$I,7,FALSE)</f>
        <v>ІІІ</v>
      </c>
      <c r="E43" s="47" t="str">
        <f>VLOOKUP($B43,'[1]Іменні заявки'!$A:$I,4,FALSE)</f>
        <v>Глибоцький район</v>
      </c>
      <c r="F43" s="48" t="str">
        <f>VLOOKUP($B43,'[1]Іменні заявки'!$A:$I,3,FALSE)</f>
        <v>Глибоцький ЦТКСЕУМ</v>
      </c>
      <c r="G43" s="49">
        <f>VLOOKUP($B43,'[1]фігурка хл.'!$B:$R,17,FALSE)</f>
        <v>0.001432060185185185</v>
      </c>
      <c r="H43" s="49">
        <f>VLOOKUP($B43,'[1]тріал-хл.'!$B:$M,12,FALSE)</f>
        <v>0.0004700231481481481</v>
      </c>
      <c r="I43" s="49">
        <f t="shared" si="0"/>
        <v>0.0019020833333333333</v>
      </c>
      <c r="J43" s="50">
        <f t="shared" si="3"/>
        <v>164</v>
      </c>
      <c r="K43" s="51">
        <f t="shared" si="2"/>
        <v>216.32223246018162</v>
      </c>
      <c r="L43" s="41">
        <v>33</v>
      </c>
      <c r="M43" s="45"/>
    </row>
    <row r="44" spans="1:13" ht="14.25" thickBot="1" thickTop="1">
      <c r="A44" s="46">
        <v>34</v>
      </c>
      <c r="B44" s="32">
        <v>142</v>
      </c>
      <c r="C44" s="33" t="str">
        <f>VLOOKUP($B44,'[1]Іменні заявки'!$A:$I,2,FALSE)</f>
        <v>Кирилюк Олександр</v>
      </c>
      <c r="D44" s="34" t="str">
        <f>VLOOKUP($B44,'[1]Іменні заявки'!$A:$I,7,FALSE)</f>
        <v>III</v>
      </c>
      <c r="E44" s="47" t="str">
        <f>VLOOKUP($B44,'[1]Іменні заявки'!$A:$I,4,FALSE)</f>
        <v>Кельменецький район</v>
      </c>
      <c r="F44" s="48" t="str">
        <f>VLOOKUP($B44,'[1]Іменні заявки'!$A:$I,3,FALSE)</f>
        <v>Кельменецький район</v>
      </c>
      <c r="G44" s="49">
        <f>VLOOKUP($B44,'[1]фігурка хл.'!$B:$R,17,FALSE)</f>
        <v>0.0013675925925925926</v>
      </c>
      <c r="H44" s="49">
        <f>VLOOKUP($B44,'[1]тріал-хл.'!$B:$M,12,FALSE)</f>
        <v>0.0005471064814814815</v>
      </c>
      <c r="I44" s="49">
        <f t="shared" si="0"/>
        <v>0.001914699074074074</v>
      </c>
      <c r="J44" s="50">
        <f t="shared" si="3"/>
        <v>165</v>
      </c>
      <c r="K44" s="51">
        <f t="shared" si="2"/>
        <v>217.7570093457944</v>
      </c>
      <c r="L44" s="41">
        <v>34</v>
      </c>
      <c r="M44" s="45"/>
    </row>
    <row r="45" spans="1:13" ht="14.25" thickBot="1" thickTop="1">
      <c r="A45" s="46">
        <v>35</v>
      </c>
      <c r="B45" s="32">
        <v>81</v>
      </c>
      <c r="C45" s="33" t="str">
        <f>VLOOKUP($B45,'[1]Іменні заявки'!$A:$I,2,FALSE)</f>
        <v>Євдощак Дмитро</v>
      </c>
      <c r="D45" s="34" t="str">
        <f>VLOOKUP($B45,'[1]Іменні заявки'!$A:$I,7,FALSE)</f>
        <v>ІІІ</v>
      </c>
      <c r="E45" s="47" t="str">
        <f>VLOOKUP($B45,'[1]Іменні заявки'!$A:$I,4,FALSE)</f>
        <v>Путильський район</v>
      </c>
      <c r="F45" s="48" t="str">
        <f>VLOOKUP($B45,'[1]Іменні заявки'!$A:$I,3,FALSE)</f>
        <v>Путильський район</v>
      </c>
      <c r="G45" s="49">
        <f>VLOOKUP($B45,'[1]фігурка хл.'!$B:$R,17,FALSE)</f>
        <v>0.0015103009259259258</v>
      </c>
      <c r="H45" s="49">
        <f>VLOOKUP($B45,'[1]тріал-хл.'!$B:$M,12,FALSE)</f>
        <v>0.0004363425925925926</v>
      </c>
      <c r="I45" s="49">
        <f t="shared" si="0"/>
        <v>0.0019466435185185183</v>
      </c>
      <c r="J45" s="50">
        <f t="shared" si="3"/>
        <v>168</v>
      </c>
      <c r="K45" s="51">
        <f t="shared" si="2"/>
        <v>221.39002237725416</v>
      </c>
      <c r="L45" s="41">
        <v>35</v>
      </c>
      <c r="M45" s="45"/>
    </row>
    <row r="46" spans="1:13" ht="14.25" thickBot="1" thickTop="1">
      <c r="A46" s="46">
        <v>36</v>
      </c>
      <c r="B46" s="32">
        <v>35</v>
      </c>
      <c r="C46" s="33" t="str">
        <f>VLOOKUP($B46,'[1]Іменні заявки'!$A:$I,2,FALSE)</f>
        <v>Іванищук Андрій</v>
      </c>
      <c r="D46" s="34" t="str">
        <f>VLOOKUP($B46,'[1]Іменні заявки'!$A:$I,7,FALSE)</f>
        <v>ІІІ</v>
      </c>
      <c r="E46" s="47" t="str">
        <f>VLOOKUP($B46,'[1]Іменні заявки'!$A:$I,4,FALSE)</f>
        <v>Сторожинецький район</v>
      </c>
      <c r="F46" s="48" t="str">
        <f>VLOOKUP($B46,'[1]Іменні заявки'!$A:$I,3,FALSE)</f>
        <v>Сторожинецький район</v>
      </c>
      <c r="G46" s="49">
        <f>VLOOKUP($B46,'[1]фігурка хл.'!$B:$R,17,FALSE)</f>
        <v>0.0015297453703703701</v>
      </c>
      <c r="H46" s="49">
        <f>VLOOKUP($B46,'[1]тріал-хл.'!$B:$M,12,FALSE)</f>
        <v>0.00043078703703703703</v>
      </c>
      <c r="I46" s="49">
        <f t="shared" si="0"/>
        <v>0.0019605324074074074</v>
      </c>
      <c r="J46" s="50">
        <f t="shared" si="3"/>
        <v>169</v>
      </c>
      <c r="K46" s="51">
        <f t="shared" si="2"/>
        <v>222.96959326049753</v>
      </c>
      <c r="L46" s="41">
        <v>36</v>
      </c>
      <c r="M46" s="45"/>
    </row>
    <row r="47" spans="1:13" ht="14.25" thickBot="1" thickTop="1">
      <c r="A47" s="46">
        <v>37</v>
      </c>
      <c r="B47" s="32">
        <v>102</v>
      </c>
      <c r="C47" s="33" t="str">
        <f>VLOOKUP($B47,'[1]Іменні заявки'!$A:$I,2,FALSE)</f>
        <v>Кирилюк Ігор</v>
      </c>
      <c r="D47" s="34" t="str">
        <f>VLOOKUP($B47,'[1]Іменні заявки'!$A:$I,7,FALSE)</f>
        <v>ІІІ</v>
      </c>
      <c r="E47" s="47" t="str">
        <f>VLOOKUP($B47,'[1]Іменні заявки'!$A:$I,4,FALSE)</f>
        <v>Сокирянський район</v>
      </c>
      <c r="F47" s="48" t="str">
        <f>VLOOKUP($B47,'[1]Іменні заявки'!$A:$I,3,FALSE)</f>
        <v>Сокирянський район</v>
      </c>
      <c r="G47" s="49">
        <f>VLOOKUP($B47,'[1]фігурка хл.'!$B:$R,17,FALSE)</f>
        <v>0.0013729166666666664</v>
      </c>
      <c r="H47" s="49">
        <f>VLOOKUP($B47,'[1]тріал-хл.'!$B:$M,12,FALSE)</f>
        <v>0.0006079861111111111</v>
      </c>
      <c r="I47" s="49">
        <f t="shared" si="0"/>
        <v>0.0019809027777777776</v>
      </c>
      <c r="J47" s="50">
        <f t="shared" si="3"/>
        <v>171</v>
      </c>
      <c r="K47" s="51">
        <f t="shared" si="2"/>
        <v>225.28629722258785</v>
      </c>
      <c r="L47" s="41">
        <v>37</v>
      </c>
      <c r="M47" s="45"/>
    </row>
    <row r="48" spans="1:13" ht="14.25" thickBot="1" thickTop="1">
      <c r="A48" s="46">
        <v>38</v>
      </c>
      <c r="B48" s="32">
        <v>42</v>
      </c>
      <c r="C48" s="33" t="str">
        <f>VLOOKUP($B48,'[1]Іменні заявки'!$A:$I,2,FALSE)</f>
        <v>Янковський Владислав</v>
      </c>
      <c r="D48" s="34" t="str">
        <f>VLOOKUP($B48,'[1]Іменні заявки'!$A:$I,7,FALSE)</f>
        <v>ІІІ</v>
      </c>
      <c r="E48" s="47" t="str">
        <f>VLOOKUP($B48,'[1]Іменні заявки'!$A:$I,4,FALSE)</f>
        <v>Вижницький район</v>
      </c>
      <c r="F48" s="48" t="str">
        <f>VLOOKUP($B48,'[1]Іменні заявки'!$A:$I,3,FALSE)</f>
        <v>Вижницький район</v>
      </c>
      <c r="G48" s="49">
        <f>VLOOKUP($B48,'[1]фігурка хл.'!$B:$R,17,FALSE)</f>
        <v>0.001640972222222222</v>
      </c>
      <c r="H48" s="49">
        <f>VLOOKUP($B48,'[1]тріал-хл.'!$B:$M,12,FALSE)</f>
        <v>0.0006071759259259259</v>
      </c>
      <c r="I48" s="49">
        <f t="shared" si="0"/>
        <v>0.002248148148148148</v>
      </c>
      <c r="J48" s="50">
        <f t="shared" si="3"/>
        <v>194</v>
      </c>
      <c r="K48" s="51">
        <f t="shared" si="2"/>
        <v>255.6798736343293</v>
      </c>
      <c r="L48" s="41">
        <v>38</v>
      </c>
      <c r="M48" s="45"/>
    </row>
    <row r="49" spans="1:13" ht="14.25" thickBot="1" thickTop="1">
      <c r="A49" s="46">
        <v>39</v>
      </c>
      <c r="B49" s="32">
        <v>105</v>
      </c>
      <c r="C49" s="33" t="str">
        <f>VLOOKUP($B49,'[1]Іменні заявки'!$A:$I,2,FALSE)</f>
        <v>Колєснік Олександр</v>
      </c>
      <c r="D49" s="34" t="str">
        <f>VLOOKUP($B49,'[1]Іменні заявки'!$A:$I,7,FALSE)</f>
        <v>ІІІ</v>
      </c>
      <c r="E49" s="47" t="str">
        <f>VLOOKUP($B49,'[1]Іменні заявки'!$A:$I,4,FALSE)</f>
        <v>Сокирянський район</v>
      </c>
      <c r="F49" s="48" t="str">
        <f>VLOOKUP($B49,'[1]Іменні заявки'!$A:$I,3,FALSE)</f>
        <v>Сокирянський район</v>
      </c>
      <c r="G49" s="49">
        <f>VLOOKUP($B49,'[1]фігурка хл.'!$B:$R,17,FALSE)</f>
        <v>0.0017681712962962963</v>
      </c>
      <c r="H49" s="49">
        <f>VLOOKUP($B49,'[1]тріал-хл.'!$B:$M,12,FALSE)</f>
        <v>0.0005008101851851853</v>
      </c>
      <c r="I49" s="49">
        <f t="shared" si="0"/>
        <v>0.0022689814814814816</v>
      </c>
      <c r="J49" s="50">
        <f t="shared" si="3"/>
        <v>196</v>
      </c>
      <c r="K49" s="51">
        <f t="shared" si="2"/>
        <v>258.04922995919446</v>
      </c>
      <c r="L49" s="41">
        <v>39</v>
      </c>
      <c r="M49" s="45"/>
    </row>
    <row r="50" spans="1:13" ht="14.25" thickBot="1" thickTop="1">
      <c r="A50" s="46">
        <v>40</v>
      </c>
      <c r="B50" s="32">
        <v>141</v>
      </c>
      <c r="C50" s="33" t="str">
        <f>VLOOKUP($B50,'[1]Іменні заявки'!$A:$I,2,FALSE)</f>
        <v>Геленюк Василь</v>
      </c>
      <c r="D50" s="34" t="str">
        <f>VLOOKUP($B50,'[1]Іменні заявки'!$A:$I,7,FALSE)</f>
        <v>III</v>
      </c>
      <c r="E50" s="47" t="str">
        <f>VLOOKUP($B50,'[1]Іменні заявки'!$A:$I,4,FALSE)</f>
        <v>Кельменецький район</v>
      </c>
      <c r="F50" s="48" t="str">
        <f>VLOOKUP($B50,'[1]Іменні заявки'!$A:$I,3,FALSE)</f>
        <v>Кельменецький район</v>
      </c>
      <c r="G50" s="49">
        <f>VLOOKUP($B50,'[1]фігурка хл.'!$B:$R,17,FALSE)</f>
        <v>0.0014197916666666666</v>
      </c>
      <c r="H50" s="49">
        <f>VLOOKUP($B50,'[1]тріал-хл.'!$B:$M,12,FALSE)</f>
        <v>0.0008516203703703703</v>
      </c>
      <c r="I50" s="49">
        <f t="shared" si="0"/>
        <v>0.002271412037037037</v>
      </c>
      <c r="J50" s="50">
        <f t="shared" si="3"/>
        <v>196</v>
      </c>
      <c r="K50" s="51">
        <f t="shared" si="2"/>
        <v>258.325654863762</v>
      </c>
      <c r="L50" s="41">
        <v>40</v>
      </c>
      <c r="M50" s="45"/>
    </row>
    <row r="51" spans="1:13" ht="14.25" thickBot="1" thickTop="1">
      <c r="A51" s="46">
        <v>41</v>
      </c>
      <c r="B51" s="32">
        <v>86</v>
      </c>
      <c r="C51" s="33" t="str">
        <f>VLOOKUP($B51,'[1]Іменні заявки'!$A:$I,2,FALSE)</f>
        <v>Поляк Михайло</v>
      </c>
      <c r="D51" s="34" t="str">
        <f>VLOOKUP($B51,'[1]Іменні заявки'!$A:$I,7,FALSE)</f>
        <v>ІІІ</v>
      </c>
      <c r="E51" s="47" t="str">
        <f>VLOOKUP($B51,'[1]Іменні заявки'!$A:$I,4,FALSE)</f>
        <v>Путильський район</v>
      </c>
      <c r="F51" s="48" t="str">
        <f>VLOOKUP($B51,'[1]Іменні заявки'!$A:$I,3,FALSE)</f>
        <v>Путильський район</v>
      </c>
      <c r="G51" s="49">
        <f>VLOOKUP($B51,'[1]фігурка хл.'!$B:$R,17,FALSE)</f>
        <v>0.0021913194444444445</v>
      </c>
      <c r="H51" s="49">
        <f>VLOOKUP($B51,'[1]тріал-хл.'!$B:$M,12,FALSE)</f>
        <v>0.00047488425925925926</v>
      </c>
      <c r="I51" s="49">
        <f t="shared" si="0"/>
        <v>0.0026662037037037036</v>
      </c>
      <c r="J51" s="50">
        <f t="shared" si="3"/>
        <v>230</v>
      </c>
      <c r="K51" s="51">
        <f t="shared" si="2"/>
        <v>303.22495721995523</v>
      </c>
      <c r="L51" s="41">
        <v>41</v>
      </c>
      <c r="M51" s="45"/>
    </row>
    <row r="52" spans="1:13" ht="14.25" thickBot="1" thickTop="1">
      <c r="A52" s="46">
        <v>42</v>
      </c>
      <c r="B52" s="32">
        <v>143</v>
      </c>
      <c r="C52" s="33" t="str">
        <f>VLOOKUP($B52,'[1]Іменні заявки'!$A:$I,2,FALSE)</f>
        <v>Бамбуляк Владислав</v>
      </c>
      <c r="D52" s="34" t="str">
        <f>VLOOKUP($B52,'[1]Іменні заявки'!$A:$I,7,FALSE)</f>
        <v>III</v>
      </c>
      <c r="E52" s="47" t="str">
        <f>VLOOKUP($B52,'[1]Іменні заявки'!$A:$I,4,FALSE)</f>
        <v>Кельменецький район</v>
      </c>
      <c r="F52" s="48" t="str">
        <f>VLOOKUP($B52,'[1]Іменні заявки'!$A:$I,3,FALSE)</f>
        <v>Кельменецький район</v>
      </c>
      <c r="G52" s="49">
        <f>VLOOKUP($B52,'[1]фігурка хл.'!$B:$R,17,FALSE)</f>
        <v>0.002202546296296296</v>
      </c>
      <c r="H52" s="49">
        <f>VLOOKUP($B52,'[1]тріал-хл.'!$B:$M,12,FALSE)</f>
        <v>0.0005319444444444444</v>
      </c>
      <c r="I52" s="49">
        <f t="shared" si="0"/>
        <v>0.0027344907407407405</v>
      </c>
      <c r="J52" s="50">
        <f t="shared" si="3"/>
        <v>236</v>
      </c>
      <c r="K52" s="51">
        <f t="shared" si="2"/>
        <v>310.99118072923517</v>
      </c>
      <c r="L52" s="41">
        <v>42</v>
      </c>
      <c r="M52" s="45"/>
    </row>
    <row r="53" spans="1:13" ht="14.25" thickBot="1" thickTop="1">
      <c r="A53" s="46">
        <v>43</v>
      </c>
      <c r="B53" s="32">
        <v>144</v>
      </c>
      <c r="C53" s="33" t="str">
        <f>VLOOKUP($B53,'[1]Іменні заявки'!$A:$I,2,FALSE)</f>
        <v>Гричанюк Данієль</v>
      </c>
      <c r="D53" s="34" t="str">
        <f>VLOOKUP($B53,'[1]Іменні заявки'!$A:$I,7,FALSE)</f>
        <v>III</v>
      </c>
      <c r="E53" s="47" t="str">
        <f>VLOOKUP($B53,'[1]Іменні заявки'!$A:$I,4,FALSE)</f>
        <v>Кельменецький район</v>
      </c>
      <c r="F53" s="48" t="str">
        <f>VLOOKUP($B53,'[1]Іменні заявки'!$A:$I,3,FALSE)</f>
        <v>Кельменецький район</v>
      </c>
      <c r="G53" s="49">
        <f>VLOOKUP($B53,'[1]фігурка хл.'!$B:$R,17,FALSE)</f>
        <v>0.0022405092592592594</v>
      </c>
      <c r="H53" s="49">
        <f>VLOOKUP($B53,'[1]тріал-хл.'!$B:$M,12,FALSE)</f>
        <v>0.000626736111111111</v>
      </c>
      <c r="I53" s="49">
        <f t="shared" si="0"/>
        <v>0.0028672453703703703</v>
      </c>
      <c r="J53" s="50">
        <f t="shared" si="3"/>
        <v>248</v>
      </c>
      <c r="K53" s="51">
        <f t="shared" si="2"/>
        <v>326.08924575490323</v>
      </c>
      <c r="L53" s="41">
        <v>43</v>
      </c>
      <c r="M53" s="45"/>
    </row>
    <row r="54" spans="1:13" ht="14.25" thickBot="1" thickTop="1">
      <c r="A54" s="46">
        <v>44</v>
      </c>
      <c r="B54" s="32">
        <v>82</v>
      </c>
      <c r="C54" s="33" t="str">
        <f>VLOOKUP($B54,'[1]Іменні заявки'!$A:$I,2,FALSE)</f>
        <v>Поляк Євген</v>
      </c>
      <c r="D54" s="34" t="str">
        <f>VLOOKUP($B54,'[1]Іменні заявки'!$A:$I,7,FALSE)</f>
        <v>ІІІ</v>
      </c>
      <c r="E54" s="47" t="str">
        <f>VLOOKUP($B54,'[1]Іменні заявки'!$A:$I,4,FALSE)</f>
        <v>Путильський район</v>
      </c>
      <c r="F54" s="48" t="str">
        <f>VLOOKUP($B54,'[1]Іменні заявки'!$A:$I,3,FALSE)</f>
        <v>Путильський район</v>
      </c>
      <c r="G54" s="49">
        <f>VLOOKUP($B54,'[1]фігурка хл.'!$B:$R,17,FALSE)</f>
        <v>0.0022002314814814814</v>
      </c>
      <c r="H54" s="49">
        <f>VLOOKUP($B54,'[1]тріал-хл.'!$B:$M,12,FALSE)</f>
        <v>0.0012917824074074073</v>
      </c>
      <c r="I54" s="49">
        <f t="shared" si="0"/>
        <v>0.0034920138888888887</v>
      </c>
      <c r="J54" s="50">
        <f t="shared" si="3"/>
        <v>302</v>
      </c>
      <c r="K54" s="51">
        <f t="shared" si="2"/>
        <v>397.14360931946817</v>
      </c>
      <c r="L54" s="41">
        <v>44</v>
      </c>
      <c r="M54" s="45"/>
    </row>
    <row r="55" spans="1:13" ht="14.25" thickBot="1" thickTop="1">
      <c r="A55" s="46">
        <v>45</v>
      </c>
      <c r="B55" s="32">
        <v>133</v>
      </c>
      <c r="C55" s="33" t="str">
        <f>VLOOKUP($B55,'[1]Іменні заявки'!$A:$I,2,FALSE)</f>
        <v>Артеменко Микола</v>
      </c>
      <c r="D55" s="34" t="str">
        <f>VLOOKUP($B55,'[1]Іменні заявки'!$A:$I,7,FALSE)</f>
        <v>ІІІ</v>
      </c>
      <c r="E55" s="47" t="str">
        <f>VLOOKUP($B55,'[1]Іменні заявки'!$A:$I,4,FALSE)</f>
        <v>м.Чернвці</v>
      </c>
      <c r="F55" s="48" t="str">
        <f>VLOOKUP($B55,'[1]Іменні заявки'!$A:$I,3,FALSE)</f>
        <v>ОЦТКЕУМ</v>
      </c>
      <c r="G55" s="49">
        <f>VLOOKUP($B55,'[1]фігурка хл.'!$B:$R,17,FALSE)</f>
        <v>0.002307986111111111</v>
      </c>
      <c r="H55" s="49">
        <f>VLOOKUP($B55,'[1]тріал-хл.'!$B:$M,12,FALSE)</f>
        <v>0.0014071759259259259</v>
      </c>
      <c r="I55" s="49">
        <f t="shared" si="0"/>
        <v>0.003715162037037037</v>
      </c>
      <c r="J55" s="50">
        <f t="shared" si="3"/>
        <v>321</v>
      </c>
      <c r="K55" s="51">
        <f t="shared" si="2"/>
        <v>422.5220481769119</v>
      </c>
      <c r="L55" s="41">
        <v>45</v>
      </c>
      <c r="M55" s="45"/>
    </row>
    <row r="56" spans="1:13" ht="14.25" thickBot="1" thickTop="1">
      <c r="A56" s="46">
        <v>46</v>
      </c>
      <c r="B56" s="32">
        <v>41</v>
      </c>
      <c r="C56" s="33" t="str">
        <f>VLOOKUP($B56,'[1]Іменні заявки'!$A:$I,2,FALSE)</f>
        <v>Пасецький Владислав</v>
      </c>
      <c r="D56" s="34" t="str">
        <f>VLOOKUP($B56,'[1]Іменні заявки'!$A:$I,7,FALSE)</f>
        <v>ІІІ</v>
      </c>
      <c r="E56" s="47" t="str">
        <f>VLOOKUP($B56,'[1]Іменні заявки'!$A:$I,4,FALSE)</f>
        <v>Вижницький район</v>
      </c>
      <c r="F56" s="48" t="str">
        <f>VLOOKUP($B56,'[1]Іменні заявки'!$A:$I,3,FALSE)</f>
        <v>Вижницький район</v>
      </c>
      <c r="G56" s="49">
        <f>VLOOKUP($B56,'[1]фігурка хл.'!$B:$R,17,FALSE)</f>
        <v>0.0021616898148148146</v>
      </c>
      <c r="H56" s="49">
        <f>VLOOKUP($B56,'[1]тріал-хл.'!$B:$M,12,FALSE)</f>
        <v>0.0025899305555555554</v>
      </c>
      <c r="I56" s="49">
        <f t="shared" si="0"/>
        <v>0.00475162037037037</v>
      </c>
      <c r="J56" s="50">
        <f t="shared" si="3"/>
        <v>411</v>
      </c>
      <c r="K56" s="51">
        <f t="shared" si="2"/>
        <v>540.3975253389495</v>
      </c>
      <c r="L56" s="41">
        <v>46</v>
      </c>
      <c r="M56" s="45"/>
    </row>
    <row r="57" spans="1:13" ht="14.25" thickBot="1" thickTop="1">
      <c r="A57" s="46">
        <v>47</v>
      </c>
      <c r="B57" s="32">
        <v>44</v>
      </c>
      <c r="C57" s="33" t="str">
        <f>VLOOKUP($B57,'[1]Іменні заявки'!$A:$I,2,FALSE)</f>
        <v>Карпов Сергій</v>
      </c>
      <c r="D57" s="34" t="str">
        <f>VLOOKUP($B57,'[1]Іменні заявки'!$A:$I,7,FALSE)</f>
        <v>ІІІ</v>
      </c>
      <c r="E57" s="47" t="str">
        <f>VLOOKUP($B57,'[1]Іменні заявки'!$A:$I,4,FALSE)</f>
        <v>Вижницький район</v>
      </c>
      <c r="F57" s="48" t="str">
        <f>VLOOKUP($B57,'[1]Іменні заявки'!$A:$I,3,FALSE)</f>
        <v>Вижницький район</v>
      </c>
      <c r="G57" s="49">
        <f>VLOOKUP($B57,'[1]фігурка хл.'!$B:$R,17,FALSE)</f>
        <v>0.003541898148148148</v>
      </c>
      <c r="H57" s="49">
        <f>VLOOKUP($B57,'[1]тріал-хл.'!$B:$M,12,FALSE)</f>
        <v>0.001321296296296296</v>
      </c>
      <c r="I57" s="49">
        <f t="shared" si="0"/>
        <v>0.004863194444444444</v>
      </c>
      <c r="J57" s="50">
        <f t="shared" si="3"/>
        <v>420</v>
      </c>
      <c r="K57" s="51">
        <f t="shared" si="2"/>
        <v>553.0867447676715</v>
      </c>
      <c r="L57" s="41">
        <v>47</v>
      </c>
      <c r="M57" s="45"/>
    </row>
    <row r="58" spans="1:13" ht="14.25" thickBot="1" thickTop="1">
      <c r="A58" s="46">
        <v>48</v>
      </c>
      <c r="B58" s="32">
        <v>43</v>
      </c>
      <c r="C58" s="33" t="str">
        <f>VLOOKUP($B58,'[1]Іменні заявки'!$A:$I,2,FALSE)</f>
        <v>Гнатюк Максим</v>
      </c>
      <c r="D58" s="34" t="str">
        <f>VLOOKUP($B58,'[1]Іменні заявки'!$A:$I,7,FALSE)</f>
        <v>ІІІ</v>
      </c>
      <c r="E58" s="47" t="str">
        <f>VLOOKUP($B58,'[1]Іменні заявки'!$A:$I,4,FALSE)</f>
        <v>Вижницький район</v>
      </c>
      <c r="F58" s="48" t="str">
        <f>VLOOKUP($B58,'[1]Іменні заявки'!$A:$I,3,FALSE)</f>
        <v>Вижницький район</v>
      </c>
      <c r="G58" s="49">
        <f>VLOOKUP($B58,'[1]фігурка хл.'!$B:$R,17,FALSE)</f>
        <v>0.003435532407407407</v>
      </c>
      <c r="H58" s="49">
        <f>VLOOKUP($B58,'[1]тріал-хл.'!$B:$M,12,FALSE)</f>
        <v>0.0015266203703703705</v>
      </c>
      <c r="I58" s="49">
        <f t="shared" si="0"/>
        <v>0.004962152777777777</v>
      </c>
      <c r="J58" s="50">
        <f t="shared" si="3"/>
        <v>429</v>
      </c>
      <c r="K58" s="51">
        <f>I58/$I$11*100</f>
        <v>564.3411873107805</v>
      </c>
      <c r="L58" s="41">
        <v>47</v>
      </c>
      <c r="M58" s="45"/>
    </row>
    <row r="59" spans="3:6" ht="12.75">
      <c r="C59" s="39"/>
      <c r="F59" s="39"/>
    </row>
    <row r="60" ht="12.75">
      <c r="A60" t="s">
        <v>27</v>
      </c>
    </row>
    <row r="61" ht="12.75">
      <c r="A61" t="s">
        <v>28</v>
      </c>
    </row>
  </sheetData>
  <mergeCells count="3">
    <mergeCell ref="A1:O1"/>
    <mergeCell ref="A2:O2"/>
    <mergeCell ref="A3:O3"/>
  </mergeCells>
  <printOptions/>
  <pageMargins left="0.75" right="0.75" top="1" bottom="1" header="0.5" footer="0.5"/>
  <pageSetup fitToHeight="2" fitToWidth="1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workbookViewId="0" topLeftCell="A1">
      <selection activeCell="C14" sqref="C14"/>
    </sheetView>
  </sheetViews>
  <sheetFormatPr defaultColWidth="9.00390625" defaultRowHeight="12.75"/>
  <cols>
    <col min="1" max="1" width="5.125" style="2" customWidth="1"/>
    <col min="2" max="2" width="5.875" style="2" customWidth="1"/>
    <col min="3" max="3" width="31.125" style="2" customWidth="1"/>
    <col min="4" max="4" width="8.75390625" style="2" customWidth="1"/>
    <col min="5" max="5" width="20.25390625" style="2" customWidth="1"/>
    <col min="6" max="6" width="23.375" style="2" customWidth="1"/>
    <col min="7" max="7" width="12.00390625" style="2" customWidth="1"/>
    <col min="8" max="8" width="16.375" style="2" customWidth="1"/>
    <col min="9" max="16384" width="9.125" style="2" customWidth="1"/>
  </cols>
  <sheetData>
    <row r="1" spans="1:12" ht="18.75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2.7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78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5">
      <c r="A4" s="5" t="s">
        <v>18</v>
      </c>
      <c r="B4" s="6"/>
      <c r="C4" s="6"/>
      <c r="D4" s="6"/>
      <c r="E4" s="6"/>
      <c r="F4" s="7"/>
      <c r="G4" s="6"/>
      <c r="H4" s="6"/>
      <c r="I4" s="6"/>
      <c r="J4" s="6"/>
      <c r="K4" s="6"/>
      <c r="L4" s="6"/>
    </row>
    <row r="5" spans="1:12" ht="15">
      <c r="A5" s="5" t="s">
        <v>2</v>
      </c>
      <c r="B5" s="6"/>
      <c r="C5" s="6"/>
      <c r="D5" s="6"/>
      <c r="E5" s="6"/>
      <c r="F5" s="7"/>
      <c r="G5" s="6"/>
      <c r="H5" s="6"/>
      <c r="I5" s="6"/>
      <c r="J5" s="6"/>
      <c r="K5" s="6"/>
      <c r="L5" s="6"/>
    </row>
    <row r="6" spans="1:12" ht="15">
      <c r="A6" s="5" t="s">
        <v>3</v>
      </c>
      <c r="B6" s="6"/>
      <c r="C6" s="6"/>
      <c r="D6" s="6"/>
      <c r="E6" s="6"/>
      <c r="F6" s="7"/>
      <c r="G6" s="6"/>
      <c r="H6" s="6"/>
      <c r="I6" s="6"/>
      <c r="J6" s="6"/>
      <c r="K6" s="6"/>
      <c r="L6" s="6"/>
    </row>
    <row r="7" spans="1:12" ht="19.5" thickBot="1">
      <c r="A7" s="17" t="s">
        <v>19</v>
      </c>
      <c r="B7" s="6"/>
      <c r="C7" s="6"/>
      <c r="D7" s="6"/>
      <c r="E7" s="6"/>
      <c r="F7" s="7"/>
      <c r="G7" s="18"/>
      <c r="H7" s="8"/>
      <c r="I7" s="8"/>
      <c r="K7" s="6"/>
      <c r="L7" s="6"/>
    </row>
    <row r="8" spans="1:12" ht="14.25" thickBot="1" thickTop="1">
      <c r="A8" s="6" t="s">
        <v>20</v>
      </c>
      <c r="B8" s="6"/>
      <c r="C8" s="6"/>
      <c r="D8" s="6"/>
      <c r="E8" s="6"/>
      <c r="F8" s="7"/>
      <c r="G8" s="9">
        <f>SUM(K51:K54)*4</f>
        <v>0</v>
      </c>
      <c r="H8" s="19"/>
      <c r="I8" s="19"/>
      <c r="J8" s="20"/>
      <c r="K8" s="21"/>
      <c r="L8" s="6"/>
    </row>
    <row r="9" spans="1:12" ht="21.75" thickBot="1" thickTop="1">
      <c r="A9" s="18"/>
      <c r="B9" s="22"/>
      <c r="C9" s="23"/>
      <c r="D9" s="23"/>
      <c r="E9" s="23"/>
      <c r="F9" s="7"/>
      <c r="G9" s="6"/>
      <c r="H9" s="6"/>
      <c r="I9" s="6"/>
      <c r="J9" s="21"/>
      <c r="K9" s="6"/>
      <c r="L9" s="6"/>
    </row>
    <row r="10" spans="1:10" ht="35.25" thickBot="1" thickTop="1">
      <c r="A10" s="24" t="s">
        <v>21</v>
      </c>
      <c r="B10" s="25" t="s">
        <v>5</v>
      </c>
      <c r="C10" s="26" t="s">
        <v>22</v>
      </c>
      <c r="D10" s="27" t="s">
        <v>23</v>
      </c>
      <c r="E10" s="28" t="s">
        <v>7</v>
      </c>
      <c r="F10" s="29" t="s">
        <v>6</v>
      </c>
      <c r="G10" s="30" t="s">
        <v>24</v>
      </c>
      <c r="H10" s="30" t="s">
        <v>25</v>
      </c>
      <c r="I10" s="31" t="s">
        <v>26</v>
      </c>
      <c r="J10" s="27" t="s">
        <v>10</v>
      </c>
    </row>
    <row r="11" spans="1:11" ht="14.25" thickBot="1" thickTop="1">
      <c r="A11" s="85">
        <v>1</v>
      </c>
      <c r="B11" s="32">
        <v>113</v>
      </c>
      <c r="C11" s="33" t="str">
        <f>VLOOKUP($B11,'[1]Іменні заявки'!$A:$I,2,FALSE)</f>
        <v>Козачук Петро</v>
      </c>
      <c r="D11" s="34" t="str">
        <f>VLOOKUP($B11,'[1]Іменні заявки'!$A:$I,7,FALSE)</f>
        <v>ІІІ</v>
      </c>
      <c r="E11" s="88" t="str">
        <f>VLOOKUP($B11,'[1]Іменні заявки'!$A:$I,4,FALSE)</f>
        <v>Глибоцький район</v>
      </c>
      <c r="F11" s="88" t="str">
        <f>VLOOKUP($B11,'[1]Іменні заявки'!$A:$I,3,FALSE)</f>
        <v>Глибоцький район</v>
      </c>
      <c r="G11" s="35">
        <v>105.98</v>
      </c>
      <c r="H11" s="91">
        <f>G11+G12+G13+G14</f>
        <v>462.57</v>
      </c>
      <c r="I11" s="79"/>
      <c r="J11" s="82">
        <v>1</v>
      </c>
      <c r="K11" s="36">
        <f aca="true" t="shared" si="0" ref="K11:K58">IF(D11="МС",100,IF(D11="КМС",30,IF(D11="І",10,IF(D11="ІІ",3,))))</f>
        <v>0</v>
      </c>
    </row>
    <row r="12" spans="1:11" ht="13.5" thickBot="1">
      <c r="A12" s="86"/>
      <c r="B12" s="32">
        <v>111</v>
      </c>
      <c r="C12" s="33" t="str">
        <f>VLOOKUP($B12,'[1]Іменні заявки'!$A:$I,2,FALSE)</f>
        <v>Банчуску Іон</v>
      </c>
      <c r="D12" s="34" t="str">
        <f>VLOOKUP($B12,'[1]Іменні заявки'!$A:$I,7,FALSE)</f>
        <v>ІІІ</v>
      </c>
      <c r="E12" s="89"/>
      <c r="F12" s="89"/>
      <c r="G12" s="35">
        <v>121.35</v>
      </c>
      <c r="H12" s="92"/>
      <c r="I12" s="80"/>
      <c r="J12" s="83"/>
      <c r="K12" s="36">
        <f t="shared" si="0"/>
        <v>0</v>
      </c>
    </row>
    <row r="13" spans="1:11" ht="13.5" thickBot="1">
      <c r="A13" s="86"/>
      <c r="B13" s="32">
        <v>114</v>
      </c>
      <c r="C13" s="33" t="str">
        <f>VLOOKUP($B13,'[1]Іменні заявки'!$A:$I,2,FALSE)</f>
        <v>Опаєць Інна</v>
      </c>
      <c r="D13" s="34" t="str">
        <f>VLOOKUP($B13,'[1]Іменні заявки'!$A:$I,7,FALSE)</f>
        <v>ІІІ</v>
      </c>
      <c r="E13" s="89"/>
      <c r="F13" s="89"/>
      <c r="G13" s="35">
        <v>107</v>
      </c>
      <c r="H13" s="92"/>
      <c r="I13" s="80"/>
      <c r="J13" s="83"/>
      <c r="K13" s="36">
        <f t="shared" si="0"/>
        <v>0</v>
      </c>
    </row>
    <row r="14" spans="1:11" ht="13.5" thickBot="1">
      <c r="A14" s="87"/>
      <c r="B14" s="32">
        <v>116</v>
      </c>
      <c r="C14" s="33" t="str">
        <f>VLOOKUP($B14,'[1]Іменні заявки'!$A:$I,2,FALSE)</f>
        <v>Бурла Міхаєла</v>
      </c>
      <c r="D14" s="34" t="str">
        <f>VLOOKUP($B14,'[1]Іменні заявки'!$A:$I,7,FALSE)</f>
        <v>ІІІ</v>
      </c>
      <c r="E14" s="90"/>
      <c r="F14" s="90"/>
      <c r="G14" s="35">
        <v>128.24</v>
      </c>
      <c r="H14" s="93"/>
      <c r="I14" s="81"/>
      <c r="J14" s="84"/>
      <c r="K14" s="36">
        <f t="shared" si="0"/>
        <v>0</v>
      </c>
    </row>
    <row r="15" spans="1:11" ht="14.25" thickBot="1" thickTop="1">
      <c r="A15" s="85">
        <v>2</v>
      </c>
      <c r="B15" s="32">
        <v>13</v>
      </c>
      <c r="C15" s="33" t="str">
        <f>VLOOKUP($B15,'[1]Іменні заявки'!$A:$I,2,FALSE)</f>
        <v>Штефанеса Дмитро</v>
      </c>
      <c r="D15" s="34" t="str">
        <f>VLOOKUP($B15,'[1]Іменні заявки'!$A:$I,7,FALSE)</f>
        <v>ІІ</v>
      </c>
      <c r="E15" s="88" t="str">
        <f>VLOOKUP($B15,'[1]Іменні заявки'!$A:$I,4,FALSE)</f>
        <v>Новоселицький район</v>
      </c>
      <c r="F15" s="88" t="str">
        <f>VLOOKUP($B15,'[1]Іменні заявки'!$A:$I,3,FALSE)</f>
        <v>Новоселицький район</v>
      </c>
      <c r="G15" s="35">
        <v>111.114</v>
      </c>
      <c r="H15" s="91">
        <f>G15+G16+G17+G18</f>
        <v>476.474</v>
      </c>
      <c r="I15" s="79"/>
      <c r="J15" s="82">
        <v>2</v>
      </c>
      <c r="K15" s="36">
        <f t="shared" si="0"/>
        <v>3</v>
      </c>
    </row>
    <row r="16" spans="1:11" ht="13.5" thickBot="1">
      <c r="A16" s="86"/>
      <c r="B16" s="32">
        <v>14</v>
      </c>
      <c r="C16" s="33" t="str">
        <f>VLOOKUP($B16,'[1]Іменні заявки'!$A:$I,2,FALSE)</f>
        <v>Савка Андрій</v>
      </c>
      <c r="D16" s="34" t="str">
        <f>VLOOKUP($B16,'[1]Іменні заявки'!$A:$I,7,FALSE)</f>
        <v>ІІ</v>
      </c>
      <c r="E16" s="89"/>
      <c r="F16" s="89"/>
      <c r="G16" s="35">
        <v>114.23</v>
      </c>
      <c r="H16" s="92"/>
      <c r="I16" s="80"/>
      <c r="J16" s="83"/>
      <c r="K16" s="36">
        <f t="shared" si="0"/>
        <v>3</v>
      </c>
    </row>
    <row r="17" spans="1:11" ht="13.5" thickBot="1">
      <c r="A17" s="86"/>
      <c r="B17" s="32">
        <v>11</v>
      </c>
      <c r="C17" s="33" t="str">
        <f>VLOOKUP($B17,'[1]Іменні заявки'!$A:$I,2,FALSE)</f>
        <v>Урсой Олег</v>
      </c>
      <c r="D17" s="34" t="str">
        <f>VLOOKUP($B17,'[1]Іменні заявки'!$A:$I,7,FALSE)</f>
        <v>КМС</v>
      </c>
      <c r="E17" s="89"/>
      <c r="F17" s="89"/>
      <c r="G17" s="35">
        <v>115.68</v>
      </c>
      <c r="H17" s="92"/>
      <c r="I17" s="80"/>
      <c r="J17" s="83"/>
      <c r="K17" s="36">
        <f t="shared" si="0"/>
        <v>30</v>
      </c>
    </row>
    <row r="18" spans="1:11" ht="13.5" thickBot="1">
      <c r="A18" s="87"/>
      <c r="B18" s="32">
        <v>16</v>
      </c>
      <c r="C18" s="33" t="str">
        <f>VLOOKUP($B18,'[1]Іменні заявки'!$A:$I,2,FALSE)</f>
        <v>Гузун Олена</v>
      </c>
      <c r="D18" s="34" t="str">
        <f>VLOOKUP($B18,'[1]Іменні заявки'!$A:$I,7,FALSE)</f>
        <v>ІІІ</v>
      </c>
      <c r="E18" s="90"/>
      <c r="F18" s="90"/>
      <c r="G18" s="35">
        <v>135.45</v>
      </c>
      <c r="H18" s="93"/>
      <c r="I18" s="81"/>
      <c r="J18" s="84"/>
      <c r="K18" s="36">
        <f t="shared" si="0"/>
        <v>0</v>
      </c>
    </row>
    <row r="19" spans="1:11" ht="14.25" thickBot="1" thickTop="1">
      <c r="A19" s="85">
        <v>3</v>
      </c>
      <c r="B19" s="32">
        <v>125</v>
      </c>
      <c r="C19" s="33" t="str">
        <f>VLOOKUP($B19,'[1]Іменні заявки'!$A:$I,2,FALSE)</f>
        <v>Гросу Марія</v>
      </c>
      <c r="D19" s="34" t="str">
        <f>VLOOKUP($B19,'[1]Іменні заявки'!$A:$I,7,FALSE)</f>
        <v>ІІІ</v>
      </c>
      <c r="E19" s="88" t="str">
        <f>VLOOKUP($B19,'[1]Іменні заявки'!$A:$I,4,FALSE)</f>
        <v>Глибоцький район</v>
      </c>
      <c r="F19" s="88" t="str">
        <f>VLOOKUP($B19,'[1]Іменні заявки'!$A:$I,3,FALSE)</f>
        <v>Глибоцький ЦТКСЕУМ</v>
      </c>
      <c r="G19" s="35">
        <v>103.64</v>
      </c>
      <c r="H19" s="91">
        <f>G19+G20+G21+G22</f>
        <v>489.69</v>
      </c>
      <c r="I19" s="79"/>
      <c r="J19" s="82">
        <v>3</v>
      </c>
      <c r="K19" s="36">
        <f t="shared" si="0"/>
        <v>0</v>
      </c>
    </row>
    <row r="20" spans="1:11" ht="13.5" thickBot="1">
      <c r="A20" s="86"/>
      <c r="B20" s="32">
        <v>123</v>
      </c>
      <c r="C20" s="33" t="str">
        <f>VLOOKUP($B20,'[1]Іменні заявки'!$A:$I,2,FALSE)</f>
        <v>Шородок Костянтин</v>
      </c>
      <c r="D20" s="34" t="str">
        <f>VLOOKUP($B20,'[1]Іменні заявки'!$A:$I,7,FALSE)</f>
        <v>ІІІ</v>
      </c>
      <c r="E20" s="89"/>
      <c r="F20" s="89"/>
      <c r="G20" s="35">
        <v>130.55</v>
      </c>
      <c r="H20" s="92"/>
      <c r="I20" s="80"/>
      <c r="J20" s="83"/>
      <c r="K20" s="36">
        <f t="shared" si="0"/>
        <v>0</v>
      </c>
    </row>
    <row r="21" spans="1:11" ht="13.5" thickBot="1">
      <c r="A21" s="86"/>
      <c r="B21" s="32">
        <v>124</v>
      </c>
      <c r="C21" s="33" t="str">
        <f>VLOOKUP($B21,'[1]Іменні заявки'!$A:$I,2,FALSE)</f>
        <v>Кирчу Марін</v>
      </c>
      <c r="D21" s="34" t="str">
        <f>VLOOKUP($B21,'[1]Іменні заявки'!$A:$I,7,FALSE)</f>
        <v>ІІІ</v>
      </c>
      <c r="E21" s="89"/>
      <c r="F21" s="89"/>
      <c r="G21" s="35">
        <v>151.86</v>
      </c>
      <c r="H21" s="92"/>
      <c r="I21" s="80"/>
      <c r="J21" s="83"/>
      <c r="K21" s="36">
        <f t="shared" si="0"/>
        <v>0</v>
      </c>
    </row>
    <row r="22" spans="1:11" ht="13.5" thickBot="1">
      <c r="A22" s="87"/>
      <c r="B22" s="32">
        <v>125</v>
      </c>
      <c r="C22" s="33" t="str">
        <f>VLOOKUP($B22,'[1]Іменні заявки'!$A:$I,2,FALSE)</f>
        <v>Гросу Марія</v>
      </c>
      <c r="D22" s="34" t="str">
        <f>VLOOKUP($B22,'[1]Іменні заявки'!$A:$I,7,FALSE)</f>
        <v>ІІІ</v>
      </c>
      <c r="E22" s="90"/>
      <c r="F22" s="90"/>
      <c r="G22" s="35">
        <v>103.64</v>
      </c>
      <c r="H22" s="93"/>
      <c r="I22" s="81"/>
      <c r="J22" s="84"/>
      <c r="K22" s="36">
        <f t="shared" si="0"/>
        <v>0</v>
      </c>
    </row>
    <row r="23" spans="1:11" ht="14.25" thickBot="1" thickTop="1">
      <c r="A23" s="85">
        <v>4</v>
      </c>
      <c r="B23" s="32">
        <v>56</v>
      </c>
      <c r="C23" s="33" t="str">
        <f>VLOOKUP($B23,'[1]Іменні заявки'!$A:$I,2,FALSE)</f>
        <v>Велущак Христина </v>
      </c>
      <c r="D23" s="34" t="str">
        <f>VLOOKUP($B23,'[1]Іменні заявки'!$A:$I,7,FALSE)</f>
        <v>ІІІ</v>
      </c>
      <c r="E23" s="88" t="str">
        <f>VLOOKUP($B23,'[1]Іменні заявки'!$A:$I,4,FALSE)</f>
        <v>м.Чернівці</v>
      </c>
      <c r="F23" s="88" t="str">
        <f>VLOOKUP($B23,'[1]Іменні заявки'!$A:$I,3,FALSE)</f>
        <v>м.Чернівці</v>
      </c>
      <c r="G23" s="35">
        <v>100</v>
      </c>
      <c r="H23" s="91">
        <f>G23+G24+G25+G26</f>
        <v>529.33</v>
      </c>
      <c r="I23" s="79"/>
      <c r="J23" s="82">
        <v>4</v>
      </c>
      <c r="K23" s="36">
        <f t="shared" si="0"/>
        <v>0</v>
      </c>
    </row>
    <row r="24" spans="1:11" ht="13.5" thickBot="1">
      <c r="A24" s="86"/>
      <c r="B24" s="32">
        <v>54</v>
      </c>
      <c r="C24" s="33" t="str">
        <f>VLOOKUP($B24,'[1]Іменні заявки'!$A:$I,2,FALSE)</f>
        <v>Кучеренко Віталій </v>
      </c>
      <c r="D24" s="34" t="str">
        <f>VLOOKUP($B24,'[1]Іменні заявки'!$A:$I,7,FALSE)</f>
        <v>ІІІ</v>
      </c>
      <c r="E24" s="89"/>
      <c r="F24" s="89"/>
      <c r="G24" s="35">
        <v>100</v>
      </c>
      <c r="H24" s="92"/>
      <c r="I24" s="80"/>
      <c r="J24" s="83"/>
      <c r="K24" s="36">
        <f t="shared" si="0"/>
        <v>0</v>
      </c>
    </row>
    <row r="25" spans="1:11" ht="13.5" thickBot="1">
      <c r="A25" s="86"/>
      <c r="B25" s="32">
        <v>52</v>
      </c>
      <c r="C25" s="33" t="str">
        <f>VLOOKUP($B25,'[1]Іменні заявки'!$A:$I,2,FALSE)</f>
        <v>Паламарюк Богдан</v>
      </c>
      <c r="D25" s="34" t="str">
        <f>VLOOKUP($B25,'[1]Іменні заявки'!$A:$I,7,FALSE)</f>
        <v>ІІІ</v>
      </c>
      <c r="E25" s="89"/>
      <c r="F25" s="89"/>
      <c r="G25" s="35">
        <v>148.98</v>
      </c>
      <c r="H25" s="92"/>
      <c r="I25" s="80"/>
      <c r="J25" s="83"/>
      <c r="K25" s="36">
        <f t="shared" si="0"/>
        <v>0</v>
      </c>
    </row>
    <row r="26" spans="1:11" ht="13.5" thickBot="1">
      <c r="A26" s="87"/>
      <c r="B26" s="32">
        <v>53</v>
      </c>
      <c r="C26" s="33" t="str">
        <f>VLOOKUP($B26,'[1]Іменні заявки'!$A:$I,2,FALSE)</f>
        <v>Король Максим</v>
      </c>
      <c r="D26" s="34" t="str">
        <f>VLOOKUP($B26,'[1]Іменні заявки'!$A:$I,7,FALSE)</f>
        <v>ІІІ</v>
      </c>
      <c r="E26" s="90"/>
      <c r="F26" s="90"/>
      <c r="G26" s="35">
        <v>180.35</v>
      </c>
      <c r="H26" s="93"/>
      <c r="I26" s="81"/>
      <c r="J26" s="84"/>
      <c r="K26" s="36">
        <f t="shared" si="0"/>
        <v>0</v>
      </c>
    </row>
    <row r="27" spans="1:11" ht="14.25" thickBot="1" thickTop="1">
      <c r="A27" s="85">
        <v>5</v>
      </c>
      <c r="B27" s="32">
        <v>33</v>
      </c>
      <c r="C27" s="33" t="str">
        <f>VLOOKUP($B27,'[1]Іменні заявки'!$A:$I,2,FALSE)</f>
        <v>Павловська Маріана</v>
      </c>
      <c r="D27" s="34" t="str">
        <f>VLOOKUP($B27,'[1]Іменні заявки'!$A:$I,7,FALSE)</f>
        <v>ІІІ</v>
      </c>
      <c r="E27" s="88" t="str">
        <f>VLOOKUP($B27,'[1]Іменні заявки'!$A:$I,4,FALSE)</f>
        <v>Сторожинецький район</v>
      </c>
      <c r="F27" s="88" t="str">
        <f>VLOOKUP($B27,'[1]Іменні заявки'!$A:$I,3,FALSE)</f>
        <v>Сторожинецький район</v>
      </c>
      <c r="G27" s="35">
        <v>143.8</v>
      </c>
      <c r="H27" s="91">
        <f>G27+G28+G29+G30</f>
        <v>588.49</v>
      </c>
      <c r="I27" s="79"/>
      <c r="J27" s="82">
        <v>5</v>
      </c>
      <c r="K27" s="36">
        <f t="shared" si="0"/>
        <v>0</v>
      </c>
    </row>
    <row r="28" spans="1:11" ht="13.5" thickBot="1">
      <c r="A28" s="86"/>
      <c r="B28" s="32">
        <v>31</v>
      </c>
      <c r="C28" s="33" t="str">
        <f>VLOOKUP($B28,'[1]Іменні заявки'!$A:$I,2,FALSE)</f>
        <v>Мельник Сергій</v>
      </c>
      <c r="D28" s="34" t="str">
        <f>VLOOKUP($B28,'[1]Іменні заявки'!$A:$I,7,FALSE)</f>
        <v>ІІІ</v>
      </c>
      <c r="E28" s="89"/>
      <c r="F28" s="89"/>
      <c r="G28" s="35">
        <v>108.04</v>
      </c>
      <c r="H28" s="92"/>
      <c r="I28" s="80"/>
      <c r="J28" s="83"/>
      <c r="K28" s="36">
        <f t="shared" si="0"/>
        <v>0</v>
      </c>
    </row>
    <row r="29" spans="1:11" ht="13.5" thickBot="1">
      <c r="A29" s="86"/>
      <c r="B29" s="32">
        <v>34</v>
      </c>
      <c r="C29" s="33" t="str">
        <f>VLOOKUP($B29,'[1]Іменні заявки'!$A:$I,2,FALSE)</f>
        <v>Мінтенко Іван</v>
      </c>
      <c r="D29" s="34" t="str">
        <f>VLOOKUP($B29,'[1]Іменні заявки'!$A:$I,7,FALSE)</f>
        <v>ІІІ</v>
      </c>
      <c r="E29" s="89"/>
      <c r="F29" s="89"/>
      <c r="G29" s="35">
        <v>141.15</v>
      </c>
      <c r="H29" s="92"/>
      <c r="I29" s="80"/>
      <c r="J29" s="83"/>
      <c r="K29" s="36">
        <f t="shared" si="0"/>
        <v>0</v>
      </c>
    </row>
    <row r="30" spans="1:11" ht="13.5" thickBot="1">
      <c r="A30" s="87"/>
      <c r="B30" s="32">
        <v>36</v>
      </c>
      <c r="C30" s="33" t="str">
        <f>VLOOKUP($B30,'[1]Іменні заявки'!$A:$I,2,FALSE)</f>
        <v>Ончуленко Микола</v>
      </c>
      <c r="D30" s="34" t="str">
        <f>VLOOKUP($B30,'[1]Іменні заявки'!$A:$I,7,FALSE)</f>
        <v>ІІІ</v>
      </c>
      <c r="E30" s="90"/>
      <c r="F30" s="90"/>
      <c r="G30" s="35">
        <v>195.5</v>
      </c>
      <c r="H30" s="93"/>
      <c r="I30" s="81"/>
      <c r="J30" s="84"/>
      <c r="K30" s="36">
        <f t="shared" si="0"/>
        <v>0</v>
      </c>
    </row>
    <row r="31" spans="1:11" ht="14.25" thickBot="1" thickTop="1">
      <c r="A31" s="85">
        <v>6</v>
      </c>
      <c r="B31" s="32">
        <v>61</v>
      </c>
      <c r="C31" s="33" t="str">
        <f>VLOOKUP($B31,'[1]Іменні заявки'!$A:$I,2,FALSE)</f>
        <v>Бортіка Костянтин</v>
      </c>
      <c r="D31" s="34" t="str">
        <f>VLOOKUP($B31,'[1]Іменні заявки'!$A:$I,7,FALSE)</f>
        <v>ІІІ</v>
      </c>
      <c r="E31" s="88" t="str">
        <f>VLOOKUP($B31,'[1]Іменні заявки'!$A:$I,4,FALSE)</f>
        <v>Герцаївський район</v>
      </c>
      <c r="F31" s="88" t="str">
        <f>VLOOKUP($B31,'[1]Іменні заявки'!$A:$I,3,FALSE)</f>
        <v>Герцаївський район</v>
      </c>
      <c r="G31" s="35">
        <v>115.65</v>
      </c>
      <c r="H31" s="91">
        <f>G31+G32+G33+G34</f>
        <v>592.05</v>
      </c>
      <c r="I31" s="79"/>
      <c r="J31" s="82">
        <v>6</v>
      </c>
      <c r="K31" s="36">
        <f t="shared" si="0"/>
        <v>0</v>
      </c>
    </row>
    <row r="32" spans="1:11" ht="13.5" thickBot="1">
      <c r="A32" s="86"/>
      <c r="B32" s="32">
        <v>62</v>
      </c>
      <c r="C32" s="33" t="str">
        <f>VLOOKUP($B32,'[1]Іменні заявки'!$A:$I,2,FALSE)</f>
        <v>Георгіу Вадим</v>
      </c>
      <c r="D32" s="34" t="str">
        <f>VLOOKUP($B32,'[1]Іменні заявки'!$A:$I,7,FALSE)</f>
        <v>ІІІ</v>
      </c>
      <c r="E32" s="89"/>
      <c r="F32" s="89"/>
      <c r="G32" s="35">
        <v>132.92</v>
      </c>
      <c r="H32" s="92"/>
      <c r="I32" s="80"/>
      <c r="J32" s="83"/>
      <c r="K32" s="36">
        <f t="shared" si="0"/>
        <v>0</v>
      </c>
    </row>
    <row r="33" spans="1:11" ht="13.5" thickBot="1">
      <c r="A33" s="86"/>
      <c r="B33" s="32">
        <v>64</v>
      </c>
      <c r="C33" s="33" t="str">
        <f>VLOOKUP($B33,'[1]Іменні заявки'!$A:$I,2,FALSE)</f>
        <v>Георгіу Давид</v>
      </c>
      <c r="D33" s="34" t="str">
        <f>VLOOKUP($B33,'[1]Іменні заявки'!$A:$I,7,FALSE)</f>
        <v>ІІІ</v>
      </c>
      <c r="E33" s="89"/>
      <c r="F33" s="89"/>
      <c r="G33" s="35">
        <v>155.89</v>
      </c>
      <c r="H33" s="92"/>
      <c r="I33" s="80"/>
      <c r="J33" s="83"/>
      <c r="K33" s="36">
        <f t="shared" si="0"/>
        <v>0</v>
      </c>
    </row>
    <row r="34" spans="1:11" ht="13.5" thickBot="1">
      <c r="A34" s="87"/>
      <c r="B34" s="32">
        <v>63</v>
      </c>
      <c r="C34" s="33" t="str">
        <f>VLOOKUP($B34,'[1]Іменні заявки'!$A:$I,2,FALSE)</f>
        <v>Тутунару Михайло</v>
      </c>
      <c r="D34" s="34" t="str">
        <f>VLOOKUP($B34,'[1]Іменні заявки'!$A:$I,7,FALSE)</f>
        <v>ІІІ</v>
      </c>
      <c r="E34" s="90"/>
      <c r="F34" s="90"/>
      <c r="G34" s="35">
        <v>187.59</v>
      </c>
      <c r="H34" s="93"/>
      <c r="I34" s="81"/>
      <c r="J34" s="84"/>
      <c r="K34" s="36">
        <f t="shared" si="0"/>
        <v>0</v>
      </c>
    </row>
    <row r="35" spans="1:11" ht="14.25" thickBot="1" thickTop="1">
      <c r="A35" s="85">
        <v>7</v>
      </c>
      <c r="B35" s="32">
        <v>104</v>
      </c>
      <c r="C35" s="33" t="str">
        <f>VLOOKUP($B35,'[1]Іменні заявки'!$A:$I,2,FALSE)</f>
        <v>Микитюк Оксана</v>
      </c>
      <c r="D35" s="34" t="str">
        <f>VLOOKUP($B35,'[1]Іменні заявки'!$A:$I,7,FALSE)</f>
        <v>ІІІ</v>
      </c>
      <c r="E35" s="88" t="str">
        <f>VLOOKUP($B35,'[1]Іменні заявки'!$A:$I,4,FALSE)</f>
        <v>Сокирянський район</v>
      </c>
      <c r="F35" s="88" t="str">
        <f>VLOOKUP($B35,'[1]Іменні заявки'!$A:$I,3,FALSE)</f>
        <v>Сокирянський район</v>
      </c>
      <c r="G35" s="35">
        <v>169.49</v>
      </c>
      <c r="H35" s="91">
        <f>G35+G36+G37+G38</f>
        <v>627.76</v>
      </c>
      <c r="I35" s="79"/>
      <c r="J35" s="82">
        <v>7</v>
      </c>
      <c r="K35" s="36">
        <f t="shared" si="0"/>
        <v>0</v>
      </c>
    </row>
    <row r="36" spans="1:11" ht="13.5" thickBot="1">
      <c r="A36" s="86"/>
      <c r="B36" s="32">
        <v>106</v>
      </c>
      <c r="C36" s="33" t="str">
        <f>VLOOKUP($B36,'[1]Іменні заявки'!$A:$I,2,FALSE)</f>
        <v>Слушна Анастасія</v>
      </c>
      <c r="D36" s="34" t="str">
        <f>VLOOKUP($B36,'[1]Іменні заявки'!$A:$I,7,FALSE)</f>
        <v>ІІІ</v>
      </c>
      <c r="E36" s="89"/>
      <c r="F36" s="89"/>
      <c r="G36" s="35">
        <v>208.16</v>
      </c>
      <c r="H36" s="92"/>
      <c r="I36" s="80"/>
      <c r="J36" s="83"/>
      <c r="K36" s="36">
        <f t="shared" si="0"/>
        <v>0</v>
      </c>
    </row>
    <row r="37" spans="1:11" ht="13.5" thickBot="1">
      <c r="A37" s="86"/>
      <c r="B37" s="32">
        <v>103</v>
      </c>
      <c r="C37" s="33" t="str">
        <f>VLOOKUP($B37,'[1]Іменні заявки'!$A:$I,2,FALSE)</f>
        <v>Жук Олег</v>
      </c>
      <c r="D37" s="34" t="str">
        <f>VLOOKUP($B37,'[1]Іменні заявки'!$A:$I,7,FALSE)</f>
        <v>ІІІ</v>
      </c>
      <c r="E37" s="89"/>
      <c r="F37" s="89"/>
      <c r="G37" s="35">
        <v>111.33</v>
      </c>
      <c r="H37" s="92"/>
      <c r="I37" s="80"/>
      <c r="J37" s="83"/>
      <c r="K37" s="36">
        <f t="shared" si="0"/>
        <v>0</v>
      </c>
    </row>
    <row r="38" spans="1:11" ht="13.5" thickBot="1">
      <c r="A38" s="87"/>
      <c r="B38" s="32">
        <v>101</v>
      </c>
      <c r="C38" s="33" t="str">
        <f>VLOOKUP($B38,'[1]Іменні заявки'!$A:$I,2,FALSE)</f>
        <v>Злий Олександр</v>
      </c>
      <c r="D38" s="34" t="str">
        <f>VLOOKUP($B38,'[1]Іменні заявки'!$A:$I,7,FALSE)</f>
        <v>ІІІ</v>
      </c>
      <c r="E38" s="90"/>
      <c r="F38" s="90"/>
      <c r="G38" s="35">
        <v>138.78</v>
      </c>
      <c r="H38" s="93"/>
      <c r="I38" s="81"/>
      <c r="J38" s="84"/>
      <c r="K38" s="36">
        <f t="shared" si="0"/>
        <v>0</v>
      </c>
    </row>
    <row r="39" spans="1:11" ht="14.25" thickBot="1" thickTop="1">
      <c r="A39" s="85">
        <v>8</v>
      </c>
      <c r="B39" s="32">
        <v>24</v>
      </c>
      <c r="C39" s="33" t="str">
        <f>VLOOKUP($B39,'[1]Іменні заявки'!$A:$I,2,FALSE)</f>
        <v>Русецький Костянтин</v>
      </c>
      <c r="D39" s="34" t="str">
        <f>VLOOKUP($B39,'[1]Іменні заявки'!$A:$I,7,FALSE)</f>
        <v>ІІІ</v>
      </c>
      <c r="E39" s="88" t="str">
        <f>VLOOKUP($B39,'[1]Іменні заявки'!$A:$I,4,FALSE)</f>
        <v>Новоселицький район</v>
      </c>
      <c r="F39" s="88" t="str">
        <f>VLOOKUP($B39,'[1]Іменні заявки'!$A:$I,3,FALSE)</f>
        <v>Новоселицький РЦСТКЕУМ</v>
      </c>
      <c r="G39" s="35">
        <v>168.71</v>
      </c>
      <c r="H39" s="91">
        <f>G39+G40+G41+G42</f>
        <v>704.45</v>
      </c>
      <c r="I39" s="79"/>
      <c r="J39" s="82">
        <v>8</v>
      </c>
      <c r="K39" s="36">
        <f t="shared" si="0"/>
        <v>0</v>
      </c>
    </row>
    <row r="40" spans="1:11" ht="13.5" thickBot="1">
      <c r="A40" s="86"/>
      <c r="B40" s="32">
        <v>22</v>
      </c>
      <c r="C40" s="33" t="str">
        <f>VLOOKUP($B40,'[1]Іменні заявки'!$A:$I,2,FALSE)</f>
        <v>Гріцунік Іван</v>
      </c>
      <c r="D40" s="34" t="str">
        <f>VLOOKUP($B40,'[1]Іменні заявки'!$A:$I,7,FALSE)</f>
        <v>ІІІ</v>
      </c>
      <c r="E40" s="89"/>
      <c r="F40" s="89"/>
      <c r="G40" s="35">
        <v>200.71</v>
      </c>
      <c r="H40" s="92"/>
      <c r="I40" s="80"/>
      <c r="J40" s="83"/>
      <c r="K40" s="36">
        <f t="shared" si="0"/>
        <v>0</v>
      </c>
    </row>
    <row r="41" spans="1:11" ht="13.5" thickBot="1">
      <c r="A41" s="86"/>
      <c r="B41" s="32">
        <v>23</v>
      </c>
      <c r="C41" s="33" t="str">
        <f>VLOOKUP($B41,'[1]Іменні заявки'!$A:$I,2,FALSE)</f>
        <v>Дуляк Дорін</v>
      </c>
      <c r="D41" s="34" t="str">
        <f>VLOOKUP($B41,'[1]Іменні заявки'!$A:$I,7,FALSE)</f>
        <v>ІІІ</v>
      </c>
      <c r="E41" s="89"/>
      <c r="F41" s="89"/>
      <c r="G41" s="35">
        <v>200.82</v>
      </c>
      <c r="H41" s="92"/>
      <c r="I41" s="80"/>
      <c r="J41" s="83"/>
      <c r="K41" s="36">
        <f t="shared" si="0"/>
        <v>0</v>
      </c>
    </row>
    <row r="42" spans="1:11" ht="13.5" thickBot="1">
      <c r="A42" s="87"/>
      <c r="B42" s="32">
        <v>26</v>
      </c>
      <c r="C42" s="33" t="str">
        <f>VLOOKUP($B42,'[1]Іменні заявки'!$A:$I,2,FALSE)</f>
        <v>Постолатій Роміна</v>
      </c>
      <c r="D42" s="34" t="str">
        <f>VLOOKUP($B42,'[1]Іменні заявки'!$A:$I,7,FALSE)</f>
        <v>ІІІ</v>
      </c>
      <c r="E42" s="90"/>
      <c r="F42" s="90"/>
      <c r="G42" s="35">
        <v>134.21</v>
      </c>
      <c r="H42" s="93"/>
      <c r="I42" s="81"/>
      <c r="J42" s="84"/>
      <c r="K42" s="36">
        <f t="shared" si="0"/>
        <v>0</v>
      </c>
    </row>
    <row r="43" spans="1:11" ht="14.25" thickBot="1" thickTop="1">
      <c r="A43" s="85">
        <v>9</v>
      </c>
      <c r="B43" s="32">
        <v>136</v>
      </c>
      <c r="C43" s="33" t="str">
        <f>VLOOKUP($B43,'[1]Іменні заявки'!$A:$I,2,FALSE)</f>
        <v>Дяченко Валерія</v>
      </c>
      <c r="D43" s="34" t="str">
        <f>VLOOKUP($B43,'[1]Іменні заявки'!$A:$I,7,FALSE)</f>
        <v>ІІІ</v>
      </c>
      <c r="E43" s="88" t="str">
        <f>VLOOKUP($B43,'[1]Іменні заявки'!$A:$I,4,FALSE)</f>
        <v>м.Чернвці</v>
      </c>
      <c r="F43" s="88" t="str">
        <f>VLOOKUP($B43,'[1]Іменні заявки'!$A:$I,3,FALSE)</f>
        <v>ОЦТКЕУМ</v>
      </c>
      <c r="G43" s="35">
        <v>185.41</v>
      </c>
      <c r="H43" s="91">
        <f>G43+G44+G45+G46</f>
        <v>738.76</v>
      </c>
      <c r="I43" s="79"/>
      <c r="J43" s="82">
        <v>9</v>
      </c>
      <c r="K43" s="36">
        <f t="shared" si="0"/>
        <v>0</v>
      </c>
    </row>
    <row r="44" spans="1:11" ht="13.5" thickBot="1">
      <c r="A44" s="86"/>
      <c r="B44" s="32">
        <v>134</v>
      </c>
      <c r="C44" s="33" t="str">
        <f>VLOOKUP($B44,'[1]Іменні заявки'!$A:$I,2,FALSE)</f>
        <v>Чекман Максим</v>
      </c>
      <c r="D44" s="34" t="str">
        <f>VLOOKUP($B44,'[1]Іменні заявки'!$A:$I,7,FALSE)</f>
        <v>ІІІ</v>
      </c>
      <c r="E44" s="89"/>
      <c r="F44" s="89"/>
      <c r="G44" s="35">
        <v>162.41</v>
      </c>
      <c r="H44" s="92"/>
      <c r="I44" s="80"/>
      <c r="J44" s="83"/>
      <c r="K44" s="36">
        <f t="shared" si="0"/>
        <v>0</v>
      </c>
    </row>
    <row r="45" spans="1:12" ht="13.5" thickBot="1">
      <c r="A45" s="86"/>
      <c r="B45" s="32">
        <v>131</v>
      </c>
      <c r="C45" s="33" t="str">
        <f>VLOOKUP($B45,'[1]Іменні заявки'!$A:$I,2,FALSE)</f>
        <v>Островський Владислав</v>
      </c>
      <c r="D45" s="34" t="str">
        <f>VLOOKUP($B45,'[1]Іменні заявки'!$A:$I,7,FALSE)</f>
        <v>ІІІ</v>
      </c>
      <c r="E45" s="89"/>
      <c r="F45" s="89"/>
      <c r="G45" s="35">
        <v>179.69</v>
      </c>
      <c r="H45" s="92"/>
      <c r="I45" s="80"/>
      <c r="J45" s="83"/>
      <c r="K45" s="36">
        <f t="shared" si="0"/>
        <v>0</v>
      </c>
      <c r="L45" s="37">
        <f>G44+G45+G46</f>
        <v>553.35</v>
      </c>
    </row>
    <row r="46" spans="1:11" ht="13.5" thickBot="1">
      <c r="A46" s="87"/>
      <c r="B46" s="32">
        <v>132</v>
      </c>
      <c r="C46" s="33" t="str">
        <f>VLOOKUP($B46,'[1]Іменні заявки'!$A:$I,2,FALSE)</f>
        <v>Драганюк Андрій</v>
      </c>
      <c r="D46" s="34" t="str">
        <f>VLOOKUP($B46,'[1]Іменні заявки'!$A:$I,7,FALSE)</f>
        <v>ІІІ</v>
      </c>
      <c r="E46" s="90"/>
      <c r="F46" s="90"/>
      <c r="G46" s="35">
        <v>211.25</v>
      </c>
      <c r="H46" s="93"/>
      <c r="I46" s="81"/>
      <c r="J46" s="84"/>
      <c r="K46" s="36">
        <f t="shared" si="0"/>
        <v>0</v>
      </c>
    </row>
    <row r="47" spans="1:11" ht="14.25" thickBot="1" thickTop="1">
      <c r="A47" s="85">
        <v>10</v>
      </c>
      <c r="B47" s="32">
        <v>142</v>
      </c>
      <c r="C47" s="33" t="str">
        <f>VLOOKUP($B47,'[1]Іменні заявки'!$A:$I,2,FALSE)</f>
        <v>Кирилюк Олександр</v>
      </c>
      <c r="D47" s="34" t="str">
        <f>VLOOKUP($B47,'[1]Іменні заявки'!$A:$I,7,FALSE)</f>
        <v>III</v>
      </c>
      <c r="E47" s="88" t="str">
        <f>VLOOKUP($B47,'[1]Іменні заявки'!$A:$I,4,FALSE)</f>
        <v>Кельменецький район</v>
      </c>
      <c r="F47" s="88" t="str">
        <f>VLOOKUP($B47,'[1]Іменні заявки'!$A:$I,3,FALSE)</f>
        <v>Кельменецький район</v>
      </c>
      <c r="G47" s="35">
        <v>217.76</v>
      </c>
      <c r="H47" s="91">
        <f>G47+G48+G49+G50</f>
        <v>849.9499999999999</v>
      </c>
      <c r="I47" s="79"/>
      <c r="J47" s="82">
        <v>10</v>
      </c>
      <c r="K47" s="36">
        <f t="shared" si="0"/>
        <v>0</v>
      </c>
    </row>
    <row r="48" spans="1:11" ht="13.5" thickBot="1">
      <c r="A48" s="86"/>
      <c r="B48" s="32">
        <v>141</v>
      </c>
      <c r="C48" s="33" t="str">
        <f>VLOOKUP($B48,'[1]Іменні заявки'!$A:$I,2,FALSE)</f>
        <v>Геленюк Василь</v>
      </c>
      <c r="D48" s="34" t="str">
        <f>VLOOKUP($B48,'[1]Іменні заявки'!$A:$I,7,FALSE)</f>
        <v>III</v>
      </c>
      <c r="E48" s="89"/>
      <c r="F48" s="89"/>
      <c r="G48" s="35">
        <v>258.33</v>
      </c>
      <c r="H48" s="92"/>
      <c r="I48" s="80"/>
      <c r="J48" s="83"/>
      <c r="K48" s="36">
        <f t="shared" si="0"/>
        <v>0</v>
      </c>
    </row>
    <row r="49" spans="1:12" ht="13.5" thickBot="1">
      <c r="A49" s="86"/>
      <c r="B49" s="32">
        <v>145</v>
      </c>
      <c r="C49" s="33" t="str">
        <f>VLOOKUP($B49,'[1]Іменні заявки'!$A:$I,2,FALSE)</f>
        <v>Боднарь Ольга</v>
      </c>
      <c r="D49" s="34" t="str">
        <f>VLOOKUP($B49,'[1]Іменні заявки'!$A:$I,7,FALSE)</f>
        <v>III</v>
      </c>
      <c r="E49" s="89"/>
      <c r="F49" s="89"/>
      <c r="G49" s="35">
        <v>133.49</v>
      </c>
      <c r="H49" s="92"/>
      <c r="I49" s="80"/>
      <c r="J49" s="83"/>
      <c r="K49" s="36">
        <f t="shared" si="0"/>
        <v>0</v>
      </c>
      <c r="L49" s="37">
        <f>G47+G48+G49</f>
        <v>609.5799999999999</v>
      </c>
    </row>
    <row r="50" spans="1:11" ht="13.5" thickBot="1">
      <c r="A50" s="87"/>
      <c r="B50" s="32">
        <v>146</v>
      </c>
      <c r="C50" s="33" t="str">
        <f>VLOOKUP($B50,'[1]Іменні заявки'!$A:$I,2,FALSE)</f>
        <v>Никитюк Яна</v>
      </c>
      <c r="D50" s="34" t="str">
        <f>VLOOKUP($B50,'[1]Іменні заявки'!$A:$I,7,FALSE)</f>
        <v>III</v>
      </c>
      <c r="E50" s="90"/>
      <c r="F50" s="90"/>
      <c r="G50" s="38">
        <v>240.37</v>
      </c>
      <c r="H50" s="93"/>
      <c r="I50" s="81"/>
      <c r="J50" s="84"/>
      <c r="K50" s="36">
        <f t="shared" si="0"/>
        <v>0</v>
      </c>
    </row>
    <row r="51" spans="1:11" ht="14.25" thickBot="1" thickTop="1">
      <c r="A51" s="85">
        <v>11</v>
      </c>
      <c r="B51" s="32">
        <v>84</v>
      </c>
      <c r="C51" s="33" t="str">
        <f>VLOOKUP($B51,'[1]Іменні заявки'!$A:$I,2,FALSE)</f>
        <v>Кочерган Назар</v>
      </c>
      <c r="D51" s="34" t="str">
        <f>VLOOKUP($B51,'[1]Іменні заявки'!$A:$I,7,FALSE)</f>
        <v>ІІІ</v>
      </c>
      <c r="E51" s="88" t="str">
        <f>VLOOKUP($B51,'[1]Іменні заявки'!$A:$I,4,FALSE)</f>
        <v>Путильський район</v>
      </c>
      <c r="F51" s="88" t="str">
        <f>VLOOKUP($B51,'[1]Іменні заявки'!$A:$I,3,FALSE)</f>
        <v>Путильський район</v>
      </c>
      <c r="G51" s="35">
        <v>202.4</v>
      </c>
      <c r="H51" s="91">
        <f>G51+G52+G53+G54</f>
        <v>1068.94</v>
      </c>
      <c r="I51" s="79"/>
      <c r="J51" s="82">
        <v>11</v>
      </c>
      <c r="K51" s="36">
        <f t="shared" si="0"/>
        <v>0</v>
      </c>
    </row>
    <row r="52" spans="1:11" ht="13.5" thickBot="1">
      <c r="A52" s="86"/>
      <c r="B52" s="32">
        <v>81</v>
      </c>
      <c r="C52" s="33" t="str">
        <f>VLOOKUP($B52,'[1]Іменні заявки'!$A:$I,2,FALSE)</f>
        <v>Євдощак Дмитро</v>
      </c>
      <c r="D52" s="34" t="str">
        <f>VLOOKUP($B52,'[1]Іменні заявки'!$A:$I,7,FALSE)</f>
        <v>ІІІ</v>
      </c>
      <c r="E52" s="89"/>
      <c r="F52" s="89"/>
      <c r="G52" s="35">
        <v>221.39</v>
      </c>
      <c r="H52" s="92"/>
      <c r="I52" s="80"/>
      <c r="J52" s="83"/>
      <c r="K52" s="36">
        <f t="shared" si="0"/>
        <v>0</v>
      </c>
    </row>
    <row r="53" spans="1:11" ht="13.5" thickBot="1">
      <c r="A53" s="86"/>
      <c r="B53" s="32">
        <v>86</v>
      </c>
      <c r="C53" s="33" t="str">
        <f>VLOOKUP($B53,'[1]Іменні заявки'!$A:$I,2,FALSE)</f>
        <v>Поляк Михайло</v>
      </c>
      <c r="D53" s="34" t="str">
        <f>VLOOKUP($B53,'[1]Іменні заявки'!$A:$I,7,FALSE)</f>
        <v>ІІІ</v>
      </c>
      <c r="E53" s="89"/>
      <c r="F53" s="89"/>
      <c r="G53" s="35">
        <v>303.22</v>
      </c>
      <c r="H53" s="92"/>
      <c r="I53" s="80"/>
      <c r="J53" s="83"/>
      <c r="K53" s="36">
        <f t="shared" si="0"/>
        <v>0</v>
      </c>
    </row>
    <row r="54" spans="1:11" ht="13.5" thickBot="1">
      <c r="A54" s="87"/>
      <c r="B54" s="32">
        <v>85</v>
      </c>
      <c r="C54" s="33" t="str">
        <f>VLOOKUP($B54,'[1]Іменні заявки'!$A:$I,2,FALSE)</f>
        <v>Космачук Ганна</v>
      </c>
      <c r="D54" s="34" t="str">
        <f>VLOOKUP($B54,'[1]Іменні заявки'!$A:$I,7,FALSE)</f>
        <v>ІІІ</v>
      </c>
      <c r="E54" s="90"/>
      <c r="F54" s="90"/>
      <c r="G54" s="35">
        <v>341.93</v>
      </c>
      <c r="H54" s="93"/>
      <c r="I54" s="81"/>
      <c r="J54" s="84"/>
      <c r="K54" s="36">
        <f t="shared" si="0"/>
        <v>0</v>
      </c>
    </row>
    <row r="55" spans="1:11" ht="14.25" thickBot="1" thickTop="1">
      <c r="A55" s="85">
        <v>12</v>
      </c>
      <c r="B55" s="32">
        <v>46</v>
      </c>
      <c r="C55" s="33" t="str">
        <f>VLOOKUP($B55,'[1]Іменні заявки'!$A:$I,2,FALSE)</f>
        <v>Одочук Оксана</v>
      </c>
      <c r="D55" s="34" t="str">
        <f>VLOOKUP($B55,'[1]Іменні заявки'!$A:$I,7,FALSE)</f>
        <v>ІІІ</v>
      </c>
      <c r="E55" s="88" t="str">
        <f>VLOOKUP($B55,'[1]Іменні заявки'!$A:$I,4,FALSE)</f>
        <v>Вижницький район</v>
      </c>
      <c r="F55" s="88" t="str">
        <f>VLOOKUP($B55,'[1]Іменні заявки'!$A:$I,3,FALSE)</f>
        <v>Вижницький район</v>
      </c>
      <c r="G55" s="35">
        <v>201.2</v>
      </c>
      <c r="H55" s="91">
        <f>G55+G56+G57+G58</f>
        <v>1273.9499999999998</v>
      </c>
      <c r="I55" s="79"/>
      <c r="J55" s="82">
        <v>12</v>
      </c>
      <c r="K55" s="36">
        <f t="shared" si="0"/>
        <v>0</v>
      </c>
    </row>
    <row r="56" spans="1:11" ht="13.5" thickBot="1">
      <c r="A56" s="86"/>
      <c r="B56" s="32">
        <v>45</v>
      </c>
      <c r="C56" s="33" t="str">
        <f>VLOOKUP($B56,'[1]Іменні заявки'!$A:$I,2,FALSE)</f>
        <v>Пасюк Златослава</v>
      </c>
      <c r="D56" s="34" t="str">
        <f>VLOOKUP($B56,'[1]Іменні заявки'!$A:$I,7,FALSE)</f>
        <v>ІІІ</v>
      </c>
      <c r="E56" s="89"/>
      <c r="F56" s="89"/>
      <c r="G56" s="35">
        <v>276.67</v>
      </c>
      <c r="H56" s="92"/>
      <c r="I56" s="80"/>
      <c r="J56" s="83"/>
      <c r="K56" s="36">
        <f t="shared" si="0"/>
        <v>0</v>
      </c>
    </row>
    <row r="57" spans="1:11" ht="13.5" thickBot="1">
      <c r="A57" s="86"/>
      <c r="B57" s="32">
        <v>42</v>
      </c>
      <c r="C57" s="33" t="str">
        <f>VLOOKUP($B57,'[1]Іменні заявки'!$A:$I,2,FALSE)</f>
        <v>Янковський Владислав</v>
      </c>
      <c r="D57" s="34" t="str">
        <f>VLOOKUP($B57,'[1]Іменні заявки'!$A:$I,7,FALSE)</f>
        <v>ІІІ</v>
      </c>
      <c r="E57" s="89"/>
      <c r="F57" s="89"/>
      <c r="G57" s="35">
        <v>255.68</v>
      </c>
      <c r="H57" s="92"/>
      <c r="I57" s="80"/>
      <c r="J57" s="83"/>
      <c r="K57" s="36">
        <f t="shared" si="0"/>
        <v>0</v>
      </c>
    </row>
    <row r="58" spans="1:11" ht="13.5" thickBot="1">
      <c r="A58" s="87"/>
      <c r="B58" s="32">
        <v>41</v>
      </c>
      <c r="C58" s="33" t="str">
        <f>VLOOKUP($B58,'[1]Іменні заявки'!$A:$I,2,FALSE)</f>
        <v>Пасецький Владислав</v>
      </c>
      <c r="D58" s="34" t="str">
        <f>VLOOKUP($B58,'[1]Іменні заявки'!$A:$I,7,FALSE)</f>
        <v>ІІІ</v>
      </c>
      <c r="E58" s="90"/>
      <c r="F58" s="90"/>
      <c r="G58" s="35">
        <v>540.4</v>
      </c>
      <c r="H58" s="93"/>
      <c r="I58" s="81"/>
      <c r="J58" s="84"/>
      <c r="K58" s="36">
        <f t="shared" si="0"/>
        <v>0</v>
      </c>
    </row>
    <row r="59" spans="3:6" ht="13.5" thickTop="1">
      <c r="C59" s="39"/>
      <c r="F59" s="39"/>
    </row>
    <row r="60" ht="12.75">
      <c r="A60" t="s">
        <v>27</v>
      </c>
    </row>
    <row r="61" ht="12.75">
      <c r="A61" t="s">
        <v>28</v>
      </c>
    </row>
  </sheetData>
  <mergeCells count="75">
    <mergeCell ref="J11:J14"/>
    <mergeCell ref="F15:F18"/>
    <mergeCell ref="H15:H18"/>
    <mergeCell ref="A1:L1"/>
    <mergeCell ref="A2:L2"/>
    <mergeCell ref="A3:L3"/>
    <mergeCell ref="A11:A14"/>
    <mergeCell ref="E11:E14"/>
    <mergeCell ref="F11:F14"/>
    <mergeCell ref="H11:H14"/>
    <mergeCell ref="I11:I14"/>
    <mergeCell ref="I15:I18"/>
    <mergeCell ref="J15:J18"/>
    <mergeCell ref="A19:A22"/>
    <mergeCell ref="E19:E22"/>
    <mergeCell ref="F19:F22"/>
    <mergeCell ref="H19:H22"/>
    <mergeCell ref="I19:I22"/>
    <mergeCell ref="J19:J22"/>
    <mergeCell ref="A15:A18"/>
    <mergeCell ref="E15:E18"/>
    <mergeCell ref="A23:A26"/>
    <mergeCell ref="E23:E26"/>
    <mergeCell ref="F23:F26"/>
    <mergeCell ref="I31:I34"/>
    <mergeCell ref="J31:J34"/>
    <mergeCell ref="H23:H26"/>
    <mergeCell ref="A27:A30"/>
    <mergeCell ref="E27:E30"/>
    <mergeCell ref="F27:F30"/>
    <mergeCell ref="H27:H30"/>
    <mergeCell ref="I23:I26"/>
    <mergeCell ref="J23:J26"/>
    <mergeCell ref="I27:I30"/>
    <mergeCell ref="J27:J30"/>
    <mergeCell ref="I35:I38"/>
    <mergeCell ref="J35:J38"/>
    <mergeCell ref="A31:A34"/>
    <mergeCell ref="E31:E34"/>
    <mergeCell ref="A35:A38"/>
    <mergeCell ref="E35:E38"/>
    <mergeCell ref="F35:F38"/>
    <mergeCell ref="H35:H38"/>
    <mergeCell ref="F31:F34"/>
    <mergeCell ref="H31:H34"/>
    <mergeCell ref="A39:A42"/>
    <mergeCell ref="E39:E42"/>
    <mergeCell ref="F39:F42"/>
    <mergeCell ref="H39:H42"/>
    <mergeCell ref="I47:I50"/>
    <mergeCell ref="J47:J50"/>
    <mergeCell ref="A43:A46"/>
    <mergeCell ref="E43:E46"/>
    <mergeCell ref="F43:F46"/>
    <mergeCell ref="H43:H46"/>
    <mergeCell ref="I39:I42"/>
    <mergeCell ref="J39:J42"/>
    <mergeCell ref="I43:I46"/>
    <mergeCell ref="J43:J46"/>
    <mergeCell ref="I51:I54"/>
    <mergeCell ref="J51:J54"/>
    <mergeCell ref="A47:A50"/>
    <mergeCell ref="E47:E50"/>
    <mergeCell ref="A51:A54"/>
    <mergeCell ref="E51:E54"/>
    <mergeCell ref="F51:F54"/>
    <mergeCell ref="H51:H54"/>
    <mergeCell ref="F47:F50"/>
    <mergeCell ref="H47:H50"/>
    <mergeCell ref="I55:I58"/>
    <mergeCell ref="J55:J58"/>
    <mergeCell ref="A55:A58"/>
    <mergeCell ref="E55:E58"/>
    <mergeCell ref="F55:F58"/>
    <mergeCell ref="H55:H58"/>
  </mergeCells>
  <printOptions horizontalCentered="1" verticalCentered="1"/>
  <pageMargins left="0.1968503937007874" right="0.1968503937007874" top="0.3937007874015748" bottom="0.3937007874015748" header="0" footer="0"/>
  <pageSetup fitToHeight="1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8">
      <selection activeCell="S9" sqref="S9:S10"/>
    </sheetView>
  </sheetViews>
  <sheetFormatPr defaultColWidth="9.00390625" defaultRowHeight="12.75"/>
  <cols>
    <col min="1" max="1" width="5.125" style="2" customWidth="1"/>
    <col min="2" max="2" width="5.875" style="2" customWidth="1"/>
    <col min="3" max="3" width="31.125" style="2" customWidth="1"/>
    <col min="4" max="4" width="8.75390625" style="2" customWidth="1"/>
    <col min="5" max="5" width="15.625" style="2" customWidth="1"/>
    <col min="6" max="6" width="14.375" style="2" customWidth="1"/>
    <col min="7" max="7" width="7.625" style="2" customWidth="1"/>
    <col min="8" max="8" width="8.375" style="2" customWidth="1"/>
    <col min="9" max="9" width="7.625" style="2" customWidth="1"/>
    <col min="10" max="10" width="10.25390625" style="2" customWidth="1"/>
    <col min="11" max="11" width="7.625" style="2" customWidth="1"/>
    <col min="12" max="12" width="7.75390625" style="2" customWidth="1"/>
    <col min="13" max="13" width="9.25390625" style="2" customWidth="1"/>
    <col min="14" max="14" width="12.00390625" style="2" customWidth="1"/>
    <col min="15" max="15" width="12.875" style="2" customWidth="1"/>
    <col min="16" max="16384" width="9.125" style="2" customWidth="1"/>
  </cols>
  <sheetData>
    <row r="1" spans="1:20" ht="18.75">
      <c r="A1" s="64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2.75">
      <c r="A2" s="65" t="s">
        <v>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2.75">
      <c r="A3" s="78" t="s">
        <v>31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5">
      <c r="A4" s="5" t="s">
        <v>18</v>
      </c>
      <c r="B4" s="6"/>
      <c r="C4" s="6"/>
      <c r="D4" s="6"/>
      <c r="E4" s="6"/>
      <c r="F4" s="7"/>
      <c r="G4" s="7"/>
      <c r="H4" s="7"/>
      <c r="I4" s="7"/>
      <c r="J4" s="7"/>
      <c r="K4" s="7"/>
      <c r="L4" s="6"/>
      <c r="M4" s="6"/>
      <c r="N4" s="6"/>
      <c r="O4" s="6"/>
      <c r="P4" s="6"/>
      <c r="Q4" s="6"/>
      <c r="R4" s="6"/>
      <c r="S4" s="6"/>
      <c r="T4" s="6"/>
    </row>
    <row r="5" spans="1:20" ht="15">
      <c r="A5" s="5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  <c r="L5" s="6"/>
      <c r="M5" s="6"/>
      <c r="N5" s="6"/>
      <c r="O5" s="6"/>
      <c r="P5" s="6"/>
      <c r="Q5" s="6"/>
      <c r="R5" s="6"/>
      <c r="S5" s="6"/>
      <c r="T5" s="6"/>
    </row>
    <row r="6" spans="1:21" ht="15">
      <c r="A6" s="5" t="s">
        <v>3</v>
      </c>
      <c r="B6" s="6"/>
      <c r="C6" s="6"/>
      <c r="D6" s="6"/>
      <c r="E6" s="6"/>
      <c r="F6" s="7"/>
      <c r="G6" s="7"/>
      <c r="H6" s="7"/>
      <c r="I6" s="7"/>
      <c r="J6" s="7"/>
      <c r="K6" s="7"/>
      <c r="L6" s="107"/>
      <c r="M6" s="107"/>
      <c r="N6" s="6"/>
      <c r="O6" s="6"/>
      <c r="P6" s="6"/>
      <c r="Q6" s="6"/>
      <c r="R6" s="6"/>
      <c r="S6" s="6"/>
      <c r="T6" s="6"/>
      <c r="U6" s="40">
        <v>0.00034722222222222224</v>
      </c>
    </row>
    <row r="7" spans="1:20" ht="18.75">
      <c r="A7" s="17" t="s">
        <v>32</v>
      </c>
      <c r="B7" s="6"/>
      <c r="C7" s="6"/>
      <c r="D7" s="6"/>
      <c r="E7" s="6"/>
      <c r="F7" s="7"/>
      <c r="G7" s="108"/>
      <c r="H7" s="108"/>
      <c r="I7" s="108"/>
      <c r="J7" s="108"/>
      <c r="K7" s="7"/>
      <c r="L7" s="109"/>
      <c r="M7" s="109"/>
      <c r="N7" s="53" t="s">
        <v>66</v>
      </c>
      <c r="O7" s="52">
        <f>S11+S12+S13+S14+S15+S16+S17+S18+S19+S20+S21+S22+S23+S24+S25+S26+S27+S28+S29+S30+S31+S32+S33+S34</f>
        <v>86</v>
      </c>
      <c r="P7" s="8"/>
      <c r="S7" s="6"/>
      <c r="T7" s="6"/>
    </row>
    <row r="8" spans="1:20" ht="12.75">
      <c r="A8" s="6" t="s">
        <v>33</v>
      </c>
      <c r="B8" s="6"/>
      <c r="C8" s="6"/>
      <c r="D8" s="6"/>
      <c r="E8" s="6"/>
      <c r="F8" s="7"/>
      <c r="G8" s="7"/>
      <c r="H8" s="7"/>
      <c r="I8" s="7"/>
      <c r="J8" s="7"/>
      <c r="K8" s="7"/>
      <c r="L8" s="104" t="s">
        <v>67</v>
      </c>
      <c r="M8" s="105"/>
      <c r="N8" s="106" t="s">
        <v>68</v>
      </c>
      <c r="O8" s="106"/>
      <c r="P8" s="106" t="s">
        <v>69</v>
      </c>
      <c r="Q8" s="106"/>
      <c r="R8" s="20"/>
      <c r="S8" s="21"/>
      <c r="T8" s="6"/>
    </row>
    <row r="9" spans="1:20" ht="23.25" customHeight="1">
      <c r="A9" s="95" t="s">
        <v>21</v>
      </c>
      <c r="B9" s="100" t="s">
        <v>5</v>
      </c>
      <c r="C9" s="100" t="s">
        <v>22</v>
      </c>
      <c r="D9" s="95" t="s">
        <v>23</v>
      </c>
      <c r="E9" s="100" t="s">
        <v>7</v>
      </c>
      <c r="F9" s="100" t="s">
        <v>6</v>
      </c>
      <c r="G9" s="101" t="s">
        <v>34</v>
      </c>
      <c r="H9" s="102"/>
      <c r="I9" s="102"/>
      <c r="J9" s="102"/>
      <c r="K9" s="102"/>
      <c r="L9" s="102"/>
      <c r="M9" s="103" t="s">
        <v>35</v>
      </c>
      <c r="N9" s="98" t="s">
        <v>25</v>
      </c>
      <c r="O9" s="98" t="s">
        <v>36</v>
      </c>
      <c r="P9" s="99" t="s">
        <v>37</v>
      </c>
      <c r="Q9" s="95" t="s">
        <v>10</v>
      </c>
      <c r="R9" s="95"/>
      <c r="S9" s="96"/>
      <c r="T9" s="6"/>
    </row>
    <row r="10" spans="1:19" ht="105" customHeight="1">
      <c r="A10" s="95"/>
      <c r="B10" s="100"/>
      <c r="C10" s="100"/>
      <c r="D10" s="95"/>
      <c r="E10" s="100"/>
      <c r="F10" s="100"/>
      <c r="G10" s="54" t="s">
        <v>38</v>
      </c>
      <c r="H10" s="54" t="s">
        <v>39</v>
      </c>
      <c r="I10" s="54" t="s">
        <v>40</v>
      </c>
      <c r="J10" s="54" t="s">
        <v>41</v>
      </c>
      <c r="K10" s="54" t="s">
        <v>42</v>
      </c>
      <c r="L10" s="54" t="s">
        <v>43</v>
      </c>
      <c r="M10" s="103"/>
      <c r="N10" s="98"/>
      <c r="O10" s="98"/>
      <c r="P10" s="99"/>
      <c r="Q10" s="95"/>
      <c r="R10" s="95"/>
      <c r="S10" s="97"/>
    </row>
    <row r="11" spans="1:19" ht="12.75">
      <c r="A11" s="61">
        <v>4</v>
      </c>
      <c r="B11" s="55">
        <v>11</v>
      </c>
      <c r="C11" s="55" t="str">
        <f>VLOOKUP($B11,'[1]Іменні заявки'!$A:$I,2,FALSE)</f>
        <v>Урсой Олег</v>
      </c>
      <c r="D11" s="56" t="str">
        <f>VLOOKUP($B11,'[1]Іменні заявки'!$A:$I,7,FALSE)</f>
        <v>КМС</v>
      </c>
      <c r="E11" s="62" t="str">
        <f>VLOOKUP($B11,'[1]Іменні заявки'!$A:$I,4,FALSE)</f>
        <v>Новоселицький район</v>
      </c>
      <c r="F11" s="62" t="str">
        <f>VLOOKUP($B11,'[1]Іменні заявки'!$A:$I,3,FALSE)</f>
        <v>Новоселицький район</v>
      </c>
      <c r="G11" s="58">
        <v>3</v>
      </c>
      <c r="H11" s="58">
        <v>0</v>
      </c>
      <c r="I11" s="58">
        <v>0</v>
      </c>
      <c r="J11" s="59">
        <v>0.0025810185185185185</v>
      </c>
      <c r="K11" s="58">
        <v>0</v>
      </c>
      <c r="L11" s="58">
        <f>K11+I11+H11+G11</f>
        <v>3</v>
      </c>
      <c r="M11" s="59">
        <f>L11*$U$6</f>
        <v>0.0010416666666666667</v>
      </c>
      <c r="N11" s="59">
        <f>M11+J11</f>
        <v>0.0036226851851851854</v>
      </c>
      <c r="O11" s="58">
        <f>HOUR(N11)*3600+MINUTE(N11)*60+SECOND(N11)</f>
        <v>313</v>
      </c>
      <c r="P11" s="63">
        <v>100</v>
      </c>
      <c r="Q11" s="74">
        <v>1</v>
      </c>
      <c r="R11" s="16" t="s">
        <v>46</v>
      </c>
      <c r="S11" s="36">
        <f aca="true" t="shared" si="0" ref="S11:S34">IF(D11="МС",100,IF(D11="КМС",30,IF(D11="І",10,IF(D11="ІІ",3,IF(D11="ІІІ",1)))))</f>
        <v>30</v>
      </c>
    </row>
    <row r="12" spans="1:19" ht="12.75">
      <c r="A12" s="61"/>
      <c r="B12" s="55">
        <v>13</v>
      </c>
      <c r="C12" s="55" t="str">
        <f>VLOOKUP($B12,'[1]Іменні заявки'!$A:$I,2,FALSE)</f>
        <v>Штефанеса Дмитро</v>
      </c>
      <c r="D12" s="56" t="str">
        <f>VLOOKUP($B12,'[1]Іменні заявки'!$A:$I,7,FALSE)</f>
        <v>ІІ</v>
      </c>
      <c r="E12" s="62"/>
      <c r="F12" s="62"/>
      <c r="G12" s="58"/>
      <c r="H12" s="58"/>
      <c r="I12" s="58"/>
      <c r="J12" s="59"/>
      <c r="K12" s="58"/>
      <c r="L12" s="58"/>
      <c r="M12" s="59"/>
      <c r="N12" s="59"/>
      <c r="O12" s="58"/>
      <c r="P12" s="63"/>
      <c r="Q12" s="74"/>
      <c r="R12" s="16" t="s">
        <v>46</v>
      </c>
      <c r="S12" s="36">
        <f t="shared" si="0"/>
        <v>3</v>
      </c>
    </row>
    <row r="13" spans="1:19" ht="12.75">
      <c r="A13" s="61"/>
      <c r="B13" s="55">
        <v>12</v>
      </c>
      <c r="C13" s="55" t="str">
        <f>VLOOKUP($B13,'[1]Іменні заявки'!$A:$I,2,FALSE)</f>
        <v>Гульпе Олексій</v>
      </c>
      <c r="D13" s="56" t="str">
        <f>VLOOKUP($B13,'[1]Іменні заявки'!$A:$I,7,FALSE)</f>
        <v>КМС</v>
      </c>
      <c r="E13" s="62"/>
      <c r="F13" s="62"/>
      <c r="G13" s="58"/>
      <c r="H13" s="58"/>
      <c r="I13" s="58"/>
      <c r="J13" s="59"/>
      <c r="K13" s="58"/>
      <c r="L13" s="58"/>
      <c r="M13" s="59"/>
      <c r="N13" s="59"/>
      <c r="O13" s="58"/>
      <c r="P13" s="63"/>
      <c r="Q13" s="74"/>
      <c r="R13" s="16" t="s">
        <v>46</v>
      </c>
      <c r="S13" s="36">
        <f t="shared" si="0"/>
        <v>30</v>
      </c>
    </row>
    <row r="14" spans="1:19" ht="12.75">
      <c r="A14" s="61"/>
      <c r="B14" s="55">
        <v>16</v>
      </c>
      <c r="C14" s="55" t="str">
        <f>VLOOKUP($B14,'[1]Іменні заявки'!$A:$I,2,FALSE)</f>
        <v>Гузун Олена</v>
      </c>
      <c r="D14" s="56" t="str">
        <f>VLOOKUP($B14,'[1]Іменні заявки'!$A:$I,7,FALSE)</f>
        <v>ІІІ</v>
      </c>
      <c r="E14" s="62"/>
      <c r="F14" s="62"/>
      <c r="G14" s="58"/>
      <c r="H14" s="58"/>
      <c r="I14" s="58"/>
      <c r="J14" s="59"/>
      <c r="K14" s="58"/>
      <c r="L14" s="58"/>
      <c r="M14" s="59"/>
      <c r="N14" s="59"/>
      <c r="O14" s="58"/>
      <c r="P14" s="63"/>
      <c r="Q14" s="74"/>
      <c r="R14" s="16" t="s">
        <v>46</v>
      </c>
      <c r="S14" s="36">
        <f t="shared" si="0"/>
        <v>1</v>
      </c>
    </row>
    <row r="15" spans="1:19" ht="12.75">
      <c r="A15" s="61">
        <v>10</v>
      </c>
      <c r="B15" s="55">
        <v>131</v>
      </c>
      <c r="C15" s="55" t="str">
        <f>VLOOKUP($B15,'[1]Іменні заявки'!$A:$I,2,FALSE)</f>
        <v>Островський Владислав</v>
      </c>
      <c r="D15" s="56" t="str">
        <f>VLOOKUP($B15,'[1]Іменні заявки'!$A:$I,7,FALSE)</f>
        <v>ІІІ</v>
      </c>
      <c r="E15" s="62" t="str">
        <f>VLOOKUP($B15,'[1]Іменні заявки'!$A:$I,4,FALSE)</f>
        <v>м.Чернвці</v>
      </c>
      <c r="F15" s="62" t="str">
        <f>VLOOKUP($B15,'[1]Іменні заявки'!$A:$I,3,FALSE)</f>
        <v>ОЦТКЕУМ</v>
      </c>
      <c r="G15" s="58">
        <v>3</v>
      </c>
      <c r="H15" s="58">
        <v>1</v>
      </c>
      <c r="I15" s="58">
        <v>1</v>
      </c>
      <c r="J15" s="59">
        <v>0.0025</v>
      </c>
      <c r="K15" s="94">
        <v>0</v>
      </c>
      <c r="L15" s="58">
        <f>K15+I15+H15+G15</f>
        <v>5</v>
      </c>
      <c r="M15" s="59">
        <f>L15*$U$6</f>
        <v>0.0017361111111111112</v>
      </c>
      <c r="N15" s="59">
        <f>M15+J15</f>
        <v>0.0042361111111111115</v>
      </c>
      <c r="O15" s="58">
        <f>HOUR(N15)*3600+MINUTE(N15)*60+SECOND(N15)</f>
        <v>366</v>
      </c>
      <c r="P15" s="63">
        <f>O15/$O$11*100</f>
        <v>116.93290734824282</v>
      </c>
      <c r="Q15" s="74">
        <v>2</v>
      </c>
      <c r="R15" s="16" t="s">
        <v>61</v>
      </c>
      <c r="S15" s="36">
        <f t="shared" si="0"/>
        <v>1</v>
      </c>
    </row>
    <row r="16" spans="1:19" ht="12.75">
      <c r="A16" s="61"/>
      <c r="B16" s="55">
        <v>132</v>
      </c>
      <c r="C16" s="55" t="str">
        <f>VLOOKUP($B16,'[1]Іменні заявки'!$A:$I,2,FALSE)</f>
        <v>Драганюк Андрій</v>
      </c>
      <c r="D16" s="56" t="str">
        <f>VLOOKUP($B16,'[1]Іменні заявки'!$A:$I,7,FALSE)</f>
        <v>ІІІ</v>
      </c>
      <c r="E16" s="62"/>
      <c r="F16" s="62"/>
      <c r="G16" s="58"/>
      <c r="H16" s="58"/>
      <c r="I16" s="58"/>
      <c r="J16" s="59"/>
      <c r="K16" s="58"/>
      <c r="L16" s="58"/>
      <c r="M16" s="59"/>
      <c r="N16" s="59"/>
      <c r="O16" s="58"/>
      <c r="P16" s="63"/>
      <c r="Q16" s="74"/>
      <c r="R16" s="16" t="s">
        <v>61</v>
      </c>
      <c r="S16" s="36">
        <f t="shared" si="0"/>
        <v>1</v>
      </c>
    </row>
    <row r="17" spans="1:19" ht="12.75">
      <c r="A17" s="61"/>
      <c r="B17" s="55">
        <v>134</v>
      </c>
      <c r="C17" s="55" t="str">
        <f>VLOOKUP($B17,'[1]Іменні заявки'!$A:$I,2,FALSE)</f>
        <v>Чекман Максим</v>
      </c>
      <c r="D17" s="56" t="str">
        <f>VLOOKUP($B17,'[1]Іменні заявки'!$A:$I,7,FALSE)</f>
        <v>ІІІ</v>
      </c>
      <c r="E17" s="62"/>
      <c r="F17" s="62"/>
      <c r="G17" s="58"/>
      <c r="H17" s="58"/>
      <c r="I17" s="58"/>
      <c r="J17" s="59"/>
      <c r="K17" s="58"/>
      <c r="L17" s="58"/>
      <c r="M17" s="59"/>
      <c r="N17" s="59"/>
      <c r="O17" s="58"/>
      <c r="P17" s="63"/>
      <c r="Q17" s="74"/>
      <c r="R17" s="16" t="s">
        <v>61</v>
      </c>
      <c r="S17" s="36">
        <f t="shared" si="0"/>
        <v>1</v>
      </c>
    </row>
    <row r="18" spans="1:19" ht="12.75">
      <c r="A18" s="61"/>
      <c r="B18" s="55">
        <v>136</v>
      </c>
      <c r="C18" s="55" t="str">
        <f>VLOOKUP($B18,'[1]Іменні заявки'!$A:$I,2,FALSE)</f>
        <v>Дяченко Валерія</v>
      </c>
      <c r="D18" s="56" t="str">
        <f>VLOOKUP($B18,'[1]Іменні заявки'!$A:$I,7,FALSE)</f>
        <v>ІІІ</v>
      </c>
      <c r="E18" s="62"/>
      <c r="F18" s="62"/>
      <c r="G18" s="58"/>
      <c r="H18" s="58"/>
      <c r="I18" s="58"/>
      <c r="J18" s="59"/>
      <c r="K18" s="58"/>
      <c r="L18" s="58"/>
      <c r="M18" s="59"/>
      <c r="N18" s="59"/>
      <c r="O18" s="58"/>
      <c r="P18" s="63"/>
      <c r="Q18" s="74"/>
      <c r="R18" s="16" t="s">
        <v>61</v>
      </c>
      <c r="S18" s="36">
        <f t="shared" si="0"/>
        <v>1</v>
      </c>
    </row>
    <row r="19" spans="1:19" ht="12.75">
      <c r="A19" s="61">
        <v>2</v>
      </c>
      <c r="B19" s="55">
        <v>31</v>
      </c>
      <c r="C19" s="55" t="str">
        <f>VLOOKUP($B19,'[1]Іменні заявки'!$A:$I,2,FALSE)</f>
        <v>Мельник Сергій</v>
      </c>
      <c r="D19" s="56" t="str">
        <f>VLOOKUP($B19,'[1]Іменні заявки'!$A:$I,7,FALSE)</f>
        <v>ІІІ</v>
      </c>
      <c r="E19" s="62" t="str">
        <f>VLOOKUP($B19,'[1]Іменні заявки'!$A:$I,4,FALSE)</f>
        <v>Сторожинецький район</v>
      </c>
      <c r="F19" s="62" t="str">
        <f>VLOOKUP($B19,'[1]Іменні заявки'!$A:$I,3,FALSE)</f>
        <v>Сторожинецький район</v>
      </c>
      <c r="G19" s="58">
        <v>3</v>
      </c>
      <c r="H19" s="58">
        <v>3</v>
      </c>
      <c r="I19" s="58">
        <v>0</v>
      </c>
      <c r="J19" s="59">
        <v>0.002800925925925926</v>
      </c>
      <c r="K19" s="58">
        <v>0</v>
      </c>
      <c r="L19" s="58">
        <f>K19+I19+H19+G19</f>
        <v>6</v>
      </c>
      <c r="M19" s="59">
        <f>L19*$U$6</f>
        <v>0.0020833333333333333</v>
      </c>
      <c r="N19" s="59">
        <f>M19+J19</f>
        <v>0.004884259259259259</v>
      </c>
      <c r="O19" s="58">
        <f>HOUR(N19)*3600+MINUTE(N19)*60+SECOND(N19)</f>
        <v>422</v>
      </c>
      <c r="P19" s="63">
        <f>O19/$O$11*100</f>
        <v>134.82428115015975</v>
      </c>
      <c r="Q19" s="74">
        <v>3</v>
      </c>
      <c r="R19" s="16" t="s">
        <v>45</v>
      </c>
      <c r="S19" s="36">
        <f t="shared" si="0"/>
        <v>1</v>
      </c>
    </row>
    <row r="20" spans="1:19" ht="12.75">
      <c r="A20" s="61"/>
      <c r="B20" s="55">
        <v>36</v>
      </c>
      <c r="C20" s="55" t="str">
        <f>VLOOKUP($B20,'[1]Іменні заявки'!$A:$I,2,FALSE)</f>
        <v>Ончуленко Микола</v>
      </c>
      <c r="D20" s="56" t="str">
        <f>VLOOKUP($B20,'[1]Іменні заявки'!$A:$I,7,FALSE)</f>
        <v>ІІІ</v>
      </c>
      <c r="E20" s="62"/>
      <c r="F20" s="62"/>
      <c r="G20" s="58"/>
      <c r="H20" s="58"/>
      <c r="I20" s="58"/>
      <c r="J20" s="59"/>
      <c r="K20" s="58"/>
      <c r="L20" s="58"/>
      <c r="M20" s="59"/>
      <c r="N20" s="59"/>
      <c r="O20" s="58"/>
      <c r="P20" s="63"/>
      <c r="Q20" s="74"/>
      <c r="R20" s="16" t="s">
        <v>45</v>
      </c>
      <c r="S20" s="36">
        <f t="shared" si="0"/>
        <v>1</v>
      </c>
    </row>
    <row r="21" spans="1:19" ht="12.75">
      <c r="A21" s="61"/>
      <c r="B21" s="55">
        <v>34</v>
      </c>
      <c r="C21" s="55" t="str">
        <f>VLOOKUP($B21,'[1]Іменні заявки'!$A:$I,2,FALSE)</f>
        <v>Мінтенко Іван</v>
      </c>
      <c r="D21" s="56" t="str">
        <f>VLOOKUP($B21,'[1]Іменні заявки'!$A:$I,7,FALSE)</f>
        <v>ІІІ</v>
      </c>
      <c r="E21" s="62"/>
      <c r="F21" s="62"/>
      <c r="G21" s="58"/>
      <c r="H21" s="58"/>
      <c r="I21" s="58"/>
      <c r="J21" s="59"/>
      <c r="K21" s="58"/>
      <c r="L21" s="58"/>
      <c r="M21" s="59"/>
      <c r="N21" s="59"/>
      <c r="O21" s="58"/>
      <c r="P21" s="63"/>
      <c r="Q21" s="74"/>
      <c r="R21" s="16" t="s">
        <v>45</v>
      </c>
      <c r="S21" s="36">
        <f t="shared" si="0"/>
        <v>1</v>
      </c>
    </row>
    <row r="22" spans="1:19" ht="12.75">
      <c r="A22" s="61"/>
      <c r="B22" s="55">
        <v>33</v>
      </c>
      <c r="C22" s="55" t="str">
        <f>VLOOKUP($B22,'[1]Іменні заявки'!$A:$I,2,FALSE)</f>
        <v>Павловська Маріана</v>
      </c>
      <c r="D22" s="56" t="str">
        <f>VLOOKUP($B22,'[1]Іменні заявки'!$A:$I,7,FALSE)</f>
        <v>ІІІ</v>
      </c>
      <c r="E22" s="62"/>
      <c r="F22" s="62"/>
      <c r="G22" s="58"/>
      <c r="H22" s="58"/>
      <c r="I22" s="58"/>
      <c r="J22" s="59"/>
      <c r="K22" s="58"/>
      <c r="L22" s="58"/>
      <c r="M22" s="59"/>
      <c r="N22" s="59"/>
      <c r="O22" s="58"/>
      <c r="P22" s="63"/>
      <c r="Q22" s="74"/>
      <c r="R22" s="16" t="s">
        <v>45</v>
      </c>
      <c r="S22" s="36">
        <f t="shared" si="0"/>
        <v>1</v>
      </c>
    </row>
    <row r="23" spans="1:19" ht="12.75">
      <c r="A23" s="61">
        <v>7</v>
      </c>
      <c r="B23" s="55">
        <v>51</v>
      </c>
      <c r="C23" s="55" t="str">
        <f>VLOOKUP($B23,'[1]Іменні заявки'!$A:$I,2,FALSE)</f>
        <v>Думитрович Василь</v>
      </c>
      <c r="D23" s="56" t="str">
        <f>VLOOKUP($B23,'[1]Іменні заявки'!$A:$I,7,FALSE)</f>
        <v>ІІІ</v>
      </c>
      <c r="E23" s="62" t="str">
        <f>VLOOKUP($B23,'[1]Іменні заявки'!$A:$I,4,FALSE)</f>
        <v>м.Чернівці</v>
      </c>
      <c r="F23" s="62" t="str">
        <f>VLOOKUP($B23,'[1]Іменні заявки'!$A:$I,3,FALSE)</f>
        <v>м.Чернівці</v>
      </c>
      <c r="G23" s="58">
        <v>12</v>
      </c>
      <c r="H23" s="58">
        <v>3</v>
      </c>
      <c r="I23" s="58">
        <v>4</v>
      </c>
      <c r="J23" s="59">
        <v>0.003090277777777778</v>
      </c>
      <c r="K23" s="58">
        <v>0</v>
      </c>
      <c r="L23" s="58">
        <f>K23+I23+H23+G23</f>
        <v>19</v>
      </c>
      <c r="M23" s="59">
        <f>L23*$U$6</f>
        <v>0.006597222222222222</v>
      </c>
      <c r="N23" s="59">
        <f>M23+J23</f>
        <v>0.0096875</v>
      </c>
      <c r="O23" s="58">
        <f>HOUR(N23)*3600+MINUTE(N23)*60+SECOND(N23)</f>
        <v>837</v>
      </c>
      <c r="P23" s="63">
        <f>O23/$O$11*100</f>
        <v>267.4121405750799</v>
      </c>
      <c r="Q23" s="74">
        <v>4</v>
      </c>
      <c r="R23" s="16" t="s">
        <v>65</v>
      </c>
      <c r="S23" s="36">
        <f t="shared" si="0"/>
        <v>1</v>
      </c>
    </row>
    <row r="24" spans="1:19" ht="12.75">
      <c r="A24" s="61"/>
      <c r="B24" s="55">
        <v>52</v>
      </c>
      <c r="C24" s="55" t="str">
        <f>VLOOKUP($B24,'[1]Іменні заявки'!$A:$I,2,FALSE)</f>
        <v>Паламарюк Богдан</v>
      </c>
      <c r="D24" s="56" t="str">
        <f>VLOOKUP($B24,'[1]Іменні заявки'!$A:$I,7,FALSE)</f>
        <v>ІІІ</v>
      </c>
      <c r="E24" s="62"/>
      <c r="F24" s="62"/>
      <c r="G24" s="58"/>
      <c r="H24" s="58"/>
      <c r="I24" s="58"/>
      <c r="J24" s="59"/>
      <c r="K24" s="58"/>
      <c r="L24" s="58"/>
      <c r="M24" s="59"/>
      <c r="N24" s="59"/>
      <c r="O24" s="58"/>
      <c r="P24" s="63"/>
      <c r="Q24" s="74"/>
      <c r="R24" s="16" t="s">
        <v>65</v>
      </c>
      <c r="S24" s="36">
        <f t="shared" si="0"/>
        <v>1</v>
      </c>
    </row>
    <row r="25" spans="1:19" ht="12.75">
      <c r="A25" s="61"/>
      <c r="B25" s="55">
        <v>54</v>
      </c>
      <c r="C25" s="55" t="str">
        <f>VLOOKUP($B25,'[1]Іменні заявки'!$A:$I,2,FALSE)</f>
        <v>Кучеренко Віталій </v>
      </c>
      <c r="D25" s="56" t="str">
        <f>VLOOKUP($B25,'[1]Іменні заявки'!$A:$I,7,FALSE)</f>
        <v>ІІІ</v>
      </c>
      <c r="E25" s="62"/>
      <c r="F25" s="62"/>
      <c r="G25" s="58"/>
      <c r="H25" s="58"/>
      <c r="I25" s="58"/>
      <c r="J25" s="59"/>
      <c r="K25" s="58"/>
      <c r="L25" s="58"/>
      <c r="M25" s="59"/>
      <c r="N25" s="59"/>
      <c r="O25" s="58"/>
      <c r="P25" s="63"/>
      <c r="Q25" s="74"/>
      <c r="R25" s="16" t="s">
        <v>65</v>
      </c>
      <c r="S25" s="36">
        <f t="shared" si="0"/>
        <v>1</v>
      </c>
    </row>
    <row r="26" spans="1:19" ht="12.75">
      <c r="A26" s="61"/>
      <c r="B26" s="55">
        <v>56</v>
      </c>
      <c r="C26" s="55" t="str">
        <f>VLOOKUP($B26,'[1]Іменні заявки'!$A:$I,2,FALSE)</f>
        <v>Велущак Христина </v>
      </c>
      <c r="D26" s="56" t="str">
        <f>VLOOKUP($B26,'[1]Іменні заявки'!$A:$I,7,FALSE)</f>
        <v>ІІІ</v>
      </c>
      <c r="E26" s="62"/>
      <c r="F26" s="62"/>
      <c r="G26" s="58"/>
      <c r="H26" s="58"/>
      <c r="I26" s="58"/>
      <c r="J26" s="59"/>
      <c r="K26" s="58"/>
      <c r="L26" s="58"/>
      <c r="M26" s="59"/>
      <c r="N26" s="59"/>
      <c r="O26" s="58"/>
      <c r="P26" s="63"/>
      <c r="Q26" s="74"/>
      <c r="R26" s="16" t="s">
        <v>65</v>
      </c>
      <c r="S26" s="36">
        <f t="shared" si="0"/>
        <v>1</v>
      </c>
    </row>
    <row r="27" spans="1:19" ht="12.75">
      <c r="A27" s="61">
        <v>1</v>
      </c>
      <c r="B27" s="55">
        <v>112</v>
      </c>
      <c r="C27" s="55" t="str">
        <f>VLOOKUP($B27,'[1]Іменні заявки'!$A:$I,2,FALSE)</f>
        <v>Портар Маріан</v>
      </c>
      <c r="D27" s="56" t="str">
        <f>VLOOKUP($B27,'[1]Іменні заявки'!$A:$I,7,FALSE)</f>
        <v>ІІІ</v>
      </c>
      <c r="E27" s="62" t="str">
        <f>VLOOKUP($B27,'[1]Іменні заявки'!$A:$I,4,FALSE)</f>
        <v>Глибоцький район</v>
      </c>
      <c r="F27" s="62" t="str">
        <f>VLOOKUP($B27,'[1]Іменні заявки'!$A:$I,3,FALSE)</f>
        <v>Глибоцький район</v>
      </c>
      <c r="G27" s="58">
        <v>13</v>
      </c>
      <c r="H27" s="58">
        <v>12</v>
      </c>
      <c r="I27" s="58">
        <v>0</v>
      </c>
      <c r="J27" s="59">
        <v>0.0026967592592592594</v>
      </c>
      <c r="K27" s="58">
        <v>0</v>
      </c>
      <c r="L27" s="58">
        <f>K27+I27+H27+G27</f>
        <v>25</v>
      </c>
      <c r="M27" s="59">
        <f>L27*$U$6</f>
        <v>0.008680555555555556</v>
      </c>
      <c r="N27" s="59">
        <f>M27+J27</f>
        <v>0.011377314814814816</v>
      </c>
      <c r="O27" s="58">
        <f>HOUR(N27)*3600+MINUTE(N27)*60+SECOND(N27)</f>
        <v>983</v>
      </c>
      <c r="P27" s="63">
        <f>O27/$O$11*100</f>
        <v>314.05750798722045</v>
      </c>
      <c r="Q27" s="74">
        <v>5</v>
      </c>
      <c r="R27" s="16" t="s">
        <v>65</v>
      </c>
      <c r="S27" s="36">
        <f t="shared" si="0"/>
        <v>1</v>
      </c>
    </row>
    <row r="28" spans="1:19" ht="12.75">
      <c r="A28" s="61"/>
      <c r="B28" s="55">
        <v>115</v>
      </c>
      <c r="C28" s="55" t="str">
        <f>VLOOKUP($B28,'[1]Іменні заявки'!$A:$I,2,FALSE)</f>
        <v>Бостан Андрій</v>
      </c>
      <c r="D28" s="56" t="str">
        <f>VLOOKUP($B28,'[1]Іменні заявки'!$A:$I,7,FALSE)</f>
        <v>ІІІ</v>
      </c>
      <c r="E28" s="62"/>
      <c r="F28" s="62"/>
      <c r="G28" s="58"/>
      <c r="H28" s="58"/>
      <c r="I28" s="58"/>
      <c r="J28" s="59"/>
      <c r="K28" s="58"/>
      <c r="L28" s="58"/>
      <c r="M28" s="59"/>
      <c r="N28" s="59"/>
      <c r="O28" s="58"/>
      <c r="P28" s="63"/>
      <c r="Q28" s="74"/>
      <c r="R28" s="16" t="s">
        <v>65</v>
      </c>
      <c r="S28" s="36">
        <f t="shared" si="0"/>
        <v>1</v>
      </c>
    </row>
    <row r="29" spans="1:19" ht="12.75">
      <c r="A29" s="61"/>
      <c r="B29" s="55">
        <v>111</v>
      </c>
      <c r="C29" s="55" t="str">
        <f>VLOOKUP($B29,'[1]Іменні заявки'!$A:$I,2,FALSE)</f>
        <v>Банчуску Іон</v>
      </c>
      <c r="D29" s="56" t="str">
        <f>VLOOKUP($B29,'[1]Іменні заявки'!$A:$I,7,FALSE)</f>
        <v>ІІІ</v>
      </c>
      <c r="E29" s="62"/>
      <c r="F29" s="62"/>
      <c r="G29" s="58"/>
      <c r="H29" s="58"/>
      <c r="I29" s="58"/>
      <c r="J29" s="59"/>
      <c r="K29" s="58"/>
      <c r="L29" s="58"/>
      <c r="M29" s="59"/>
      <c r="N29" s="59"/>
      <c r="O29" s="58"/>
      <c r="P29" s="63"/>
      <c r="Q29" s="74"/>
      <c r="R29" s="16" t="s">
        <v>65</v>
      </c>
      <c r="S29" s="36">
        <f t="shared" si="0"/>
        <v>1</v>
      </c>
    </row>
    <row r="30" spans="1:19" ht="12.75">
      <c r="A30" s="61"/>
      <c r="B30" s="55">
        <v>116</v>
      </c>
      <c r="C30" s="55" t="str">
        <f>VLOOKUP($B30,'[1]Іменні заявки'!$A:$I,2,FALSE)</f>
        <v>Бурла Міхаєла</v>
      </c>
      <c r="D30" s="56" t="str">
        <f>VLOOKUP($B30,'[1]Іменні заявки'!$A:$I,7,FALSE)</f>
        <v>ІІІ</v>
      </c>
      <c r="E30" s="62"/>
      <c r="F30" s="62"/>
      <c r="G30" s="58"/>
      <c r="H30" s="58"/>
      <c r="I30" s="58"/>
      <c r="J30" s="59"/>
      <c r="K30" s="58"/>
      <c r="L30" s="58"/>
      <c r="M30" s="59"/>
      <c r="N30" s="59"/>
      <c r="O30" s="58"/>
      <c r="P30" s="63"/>
      <c r="Q30" s="74"/>
      <c r="R30" s="16" t="s">
        <v>65</v>
      </c>
      <c r="S30" s="36">
        <f t="shared" si="0"/>
        <v>1</v>
      </c>
    </row>
    <row r="31" spans="1:19" ht="12.75">
      <c r="A31" s="61">
        <v>6</v>
      </c>
      <c r="B31" s="55">
        <v>21</v>
      </c>
      <c r="C31" s="55" t="str">
        <f>VLOOKUP($B31,'[1]Іменні заявки'!$A:$I,2,FALSE)</f>
        <v>Ністрян Олександр</v>
      </c>
      <c r="D31" s="56" t="str">
        <f>VLOOKUP($B31,'[1]Іменні заявки'!$A:$I,7,FALSE)</f>
        <v>ІІ</v>
      </c>
      <c r="E31" s="62" t="str">
        <f>VLOOKUP($B31,'[1]Іменні заявки'!$A:$I,4,FALSE)</f>
        <v>Новоселицький район</v>
      </c>
      <c r="F31" s="62" t="str">
        <f>VLOOKUP($B31,'[1]Іменні заявки'!$A:$I,3,FALSE)</f>
        <v>Новоселицький РЦСТКЕУМ</v>
      </c>
      <c r="G31" s="58">
        <v>12</v>
      </c>
      <c r="H31" s="58">
        <v>9</v>
      </c>
      <c r="I31" s="58">
        <v>3</v>
      </c>
      <c r="J31" s="59">
        <v>0.0031712962962962958</v>
      </c>
      <c r="K31" s="58">
        <v>0</v>
      </c>
      <c r="L31" s="58">
        <f>K31+I31+H31+G31</f>
        <v>24</v>
      </c>
      <c r="M31" s="59">
        <f>L31*$U$6</f>
        <v>0.008333333333333333</v>
      </c>
      <c r="N31" s="59">
        <f>M31+J31</f>
        <v>0.011504629629629629</v>
      </c>
      <c r="O31" s="58">
        <f>HOUR(N31)*3600+MINUTE(N31)*60+SECOND(N31)</f>
        <v>994</v>
      </c>
      <c r="P31" s="63">
        <f>O31/$O$11*100</f>
        <v>317.5718849840256</v>
      </c>
      <c r="Q31" s="74">
        <v>6</v>
      </c>
      <c r="R31" s="16" t="s">
        <v>65</v>
      </c>
      <c r="S31" s="36">
        <f t="shared" si="0"/>
        <v>3</v>
      </c>
    </row>
    <row r="32" spans="1:19" ht="12.75">
      <c r="A32" s="61"/>
      <c r="B32" s="55">
        <v>23</v>
      </c>
      <c r="C32" s="55" t="str">
        <f>VLOOKUP($B32,'[1]Іменні заявки'!$A:$I,2,FALSE)</f>
        <v>Дуляк Дорін</v>
      </c>
      <c r="D32" s="56" t="str">
        <f>VLOOKUP($B32,'[1]Іменні заявки'!$A:$I,7,FALSE)</f>
        <v>ІІІ</v>
      </c>
      <c r="E32" s="62"/>
      <c r="F32" s="62"/>
      <c r="G32" s="58"/>
      <c r="H32" s="58"/>
      <c r="I32" s="58"/>
      <c r="J32" s="59"/>
      <c r="K32" s="58"/>
      <c r="L32" s="58"/>
      <c r="M32" s="59"/>
      <c r="N32" s="59"/>
      <c r="O32" s="58"/>
      <c r="P32" s="63"/>
      <c r="Q32" s="74"/>
      <c r="R32" s="16" t="s">
        <v>65</v>
      </c>
      <c r="S32" s="36">
        <f t="shared" si="0"/>
        <v>1</v>
      </c>
    </row>
    <row r="33" spans="1:19" ht="12.75">
      <c r="A33" s="61"/>
      <c r="B33" s="55">
        <v>24</v>
      </c>
      <c r="C33" s="55" t="str">
        <f>VLOOKUP($B33,'[1]Іменні заявки'!$A:$I,2,FALSE)</f>
        <v>Русецький Костянтин</v>
      </c>
      <c r="D33" s="56" t="str">
        <f>VLOOKUP($B33,'[1]Іменні заявки'!$A:$I,7,FALSE)</f>
        <v>ІІІ</v>
      </c>
      <c r="E33" s="62"/>
      <c r="F33" s="62"/>
      <c r="G33" s="58"/>
      <c r="H33" s="58"/>
      <c r="I33" s="58"/>
      <c r="J33" s="59"/>
      <c r="K33" s="58"/>
      <c r="L33" s="58"/>
      <c r="M33" s="59"/>
      <c r="N33" s="59"/>
      <c r="O33" s="58"/>
      <c r="P33" s="63"/>
      <c r="Q33" s="74"/>
      <c r="R33" s="16" t="s">
        <v>65</v>
      </c>
      <c r="S33" s="36">
        <f t="shared" si="0"/>
        <v>1</v>
      </c>
    </row>
    <row r="34" spans="1:19" ht="12.75">
      <c r="A34" s="61"/>
      <c r="B34" s="55">
        <v>26</v>
      </c>
      <c r="C34" s="55" t="str">
        <f>VLOOKUP($B34,'[1]Іменні заявки'!$A:$I,2,FALSE)</f>
        <v>Постолатій Роміна</v>
      </c>
      <c r="D34" s="56" t="str">
        <f>VLOOKUP($B34,'[1]Іменні заявки'!$A:$I,7,FALSE)</f>
        <v>ІІІ</v>
      </c>
      <c r="E34" s="62"/>
      <c r="F34" s="62"/>
      <c r="G34" s="58"/>
      <c r="H34" s="58"/>
      <c r="I34" s="58"/>
      <c r="J34" s="59"/>
      <c r="K34" s="58"/>
      <c r="L34" s="58"/>
      <c r="M34" s="59"/>
      <c r="N34" s="59"/>
      <c r="O34" s="58"/>
      <c r="P34" s="63"/>
      <c r="Q34" s="74"/>
      <c r="R34" s="16" t="s">
        <v>65</v>
      </c>
      <c r="S34" s="36">
        <f t="shared" si="0"/>
        <v>1</v>
      </c>
    </row>
    <row r="35" spans="1:19" ht="12.75">
      <c r="A35" s="61">
        <v>8</v>
      </c>
      <c r="B35" s="55">
        <v>121</v>
      </c>
      <c r="C35" s="55" t="str">
        <f>VLOOKUP($B35,'[1]Іменні заявки'!$A:$I,2,FALSE)</f>
        <v>Павел Петро</v>
      </c>
      <c r="D35" s="56" t="str">
        <f>VLOOKUP($B35,'[1]Іменні заявки'!$A:$I,7,FALSE)</f>
        <v>ІІІ</v>
      </c>
      <c r="E35" s="62" t="str">
        <f>VLOOKUP($B35,'[1]Іменні заявки'!$A:$I,4,FALSE)</f>
        <v>Глибоцький район</v>
      </c>
      <c r="F35" s="62" t="str">
        <f>VLOOKUP($B35,'[1]Іменні заявки'!$A:$I,3,FALSE)</f>
        <v>Глибоцький ЦТКСЕУМ</v>
      </c>
      <c r="G35" s="58">
        <v>12</v>
      </c>
      <c r="H35" s="58">
        <v>9</v>
      </c>
      <c r="I35" s="58">
        <v>6</v>
      </c>
      <c r="J35" s="59">
        <v>0.0026620370370370374</v>
      </c>
      <c r="K35" s="58">
        <v>0</v>
      </c>
      <c r="L35" s="58">
        <f>K35+I35+H35+G35</f>
        <v>27</v>
      </c>
      <c r="M35" s="59">
        <f>L35*$U$6</f>
        <v>0.009375</v>
      </c>
      <c r="N35" s="59">
        <f>M35+J35</f>
        <v>0.012037037037037037</v>
      </c>
      <c r="O35" s="58">
        <f>HOUR(N35)*3600+MINUTE(N35)*60+SECOND(N35)</f>
        <v>1040</v>
      </c>
      <c r="P35" s="63">
        <f>O35/$O$11*100</f>
        <v>332.26837060702877</v>
      </c>
      <c r="Q35" s="74">
        <v>7</v>
      </c>
      <c r="R35" s="16" t="s">
        <v>65</v>
      </c>
      <c r="S35" s="36"/>
    </row>
    <row r="36" spans="1:19" ht="12.75">
      <c r="A36" s="61"/>
      <c r="B36" s="55">
        <v>122</v>
      </c>
      <c r="C36" s="55" t="str">
        <f>VLOOKUP($B36,'[1]Іменні заявки'!$A:$I,2,FALSE)</f>
        <v>Гросул Марін</v>
      </c>
      <c r="D36" s="56" t="str">
        <f>VLOOKUP($B36,'[1]Іменні заявки'!$A:$I,7,FALSE)</f>
        <v>ІІІ</v>
      </c>
      <c r="E36" s="62"/>
      <c r="F36" s="62"/>
      <c r="G36" s="58"/>
      <c r="H36" s="58"/>
      <c r="I36" s="58"/>
      <c r="J36" s="59"/>
      <c r="K36" s="58"/>
      <c r="L36" s="58"/>
      <c r="M36" s="59"/>
      <c r="N36" s="59"/>
      <c r="O36" s="58"/>
      <c r="P36" s="63"/>
      <c r="Q36" s="74"/>
      <c r="R36" s="16" t="s">
        <v>65</v>
      </c>
      <c r="S36" s="36"/>
    </row>
    <row r="37" spans="1:19" ht="12.75">
      <c r="A37" s="61"/>
      <c r="B37" s="55">
        <v>123</v>
      </c>
      <c r="C37" s="55" t="str">
        <f>VLOOKUP($B37,'[1]Іменні заявки'!$A:$I,2,FALSE)</f>
        <v>Шородок Костянтин</v>
      </c>
      <c r="D37" s="56" t="str">
        <f>VLOOKUP($B37,'[1]Іменні заявки'!$A:$I,7,FALSE)</f>
        <v>ІІІ</v>
      </c>
      <c r="E37" s="62"/>
      <c r="F37" s="62"/>
      <c r="G37" s="58"/>
      <c r="H37" s="58"/>
      <c r="I37" s="58"/>
      <c r="J37" s="59"/>
      <c r="K37" s="58"/>
      <c r="L37" s="58"/>
      <c r="M37" s="59"/>
      <c r="N37" s="59"/>
      <c r="O37" s="58"/>
      <c r="P37" s="63"/>
      <c r="Q37" s="74"/>
      <c r="R37" s="16" t="s">
        <v>65</v>
      </c>
      <c r="S37" s="36"/>
    </row>
    <row r="38" spans="1:19" ht="12.75">
      <c r="A38" s="61"/>
      <c r="B38" s="55">
        <v>124</v>
      </c>
      <c r="C38" s="55" t="str">
        <f>VLOOKUP($B38,'[1]Іменні заявки'!$A:$I,2,FALSE)</f>
        <v>Кирчу Марін</v>
      </c>
      <c r="D38" s="56" t="str">
        <f>VLOOKUP($B38,'[1]Іменні заявки'!$A:$I,7,FALSE)</f>
        <v>ІІІ</v>
      </c>
      <c r="E38" s="62"/>
      <c r="F38" s="62"/>
      <c r="G38" s="58"/>
      <c r="H38" s="58"/>
      <c r="I38" s="58"/>
      <c r="J38" s="59"/>
      <c r="K38" s="58"/>
      <c r="L38" s="58"/>
      <c r="M38" s="59"/>
      <c r="N38" s="59"/>
      <c r="O38" s="58"/>
      <c r="P38" s="63"/>
      <c r="Q38" s="74"/>
      <c r="R38" s="16" t="s">
        <v>65</v>
      </c>
      <c r="S38" s="36"/>
    </row>
    <row r="39" spans="1:19" ht="12.75">
      <c r="A39" s="61">
        <v>5</v>
      </c>
      <c r="B39" s="55">
        <v>101</v>
      </c>
      <c r="C39" s="55" t="str">
        <f>VLOOKUP($B39,'[1]Іменні заявки'!$A:$I,2,FALSE)</f>
        <v>Злий Олександр</v>
      </c>
      <c r="D39" s="56" t="str">
        <f>VLOOKUP($B39,'[1]Іменні заявки'!$A:$I,7,FALSE)</f>
        <v>ІІІ</v>
      </c>
      <c r="E39" s="62" t="str">
        <f>VLOOKUP($B39,'[1]Іменні заявки'!$A:$I,4,FALSE)</f>
        <v>Сокирянський район</v>
      </c>
      <c r="F39" s="62" t="str">
        <f>VLOOKUP($B39,'[1]Іменні заявки'!$A:$I,3,FALSE)</f>
        <v>Сокирянський район</v>
      </c>
      <c r="G39" s="58">
        <v>6</v>
      </c>
      <c r="H39" s="58">
        <v>2</v>
      </c>
      <c r="I39" s="58">
        <v>20</v>
      </c>
      <c r="J39" s="59">
        <v>0.0038078703703703707</v>
      </c>
      <c r="K39" s="58">
        <v>0</v>
      </c>
      <c r="L39" s="58">
        <f>K39+I39+H39+G39</f>
        <v>28</v>
      </c>
      <c r="M39" s="59">
        <f>L39*$U$6</f>
        <v>0.009722222222222222</v>
      </c>
      <c r="N39" s="59">
        <f>M39+J39</f>
        <v>0.013530092592592594</v>
      </c>
      <c r="O39" s="58">
        <f>HOUR(N39)*3600+MINUTE(N39)*60+SECOND(N39)</f>
        <v>1169</v>
      </c>
      <c r="P39" s="63">
        <f>O39/$O$11*100</f>
        <v>373.482428115016</v>
      </c>
      <c r="Q39" s="74">
        <v>8</v>
      </c>
      <c r="R39" s="16" t="s">
        <v>65</v>
      </c>
      <c r="S39" s="36"/>
    </row>
    <row r="40" spans="1:19" ht="12.75">
      <c r="A40" s="61"/>
      <c r="B40" s="55">
        <v>102</v>
      </c>
      <c r="C40" s="55" t="str">
        <f>VLOOKUP($B40,'[1]Іменні заявки'!$A:$I,2,FALSE)</f>
        <v>Кирилюк Ігор</v>
      </c>
      <c r="D40" s="56" t="str">
        <f>VLOOKUP($B40,'[1]Іменні заявки'!$A:$I,7,FALSE)</f>
        <v>ІІІ</v>
      </c>
      <c r="E40" s="62"/>
      <c r="F40" s="62"/>
      <c r="G40" s="58"/>
      <c r="H40" s="58"/>
      <c r="I40" s="58"/>
      <c r="J40" s="59"/>
      <c r="K40" s="58"/>
      <c r="L40" s="58"/>
      <c r="M40" s="59"/>
      <c r="N40" s="59"/>
      <c r="O40" s="58"/>
      <c r="P40" s="63"/>
      <c r="Q40" s="74"/>
      <c r="R40" s="16" t="s">
        <v>65</v>
      </c>
      <c r="S40" s="36"/>
    </row>
    <row r="41" spans="1:19" ht="12.75">
      <c r="A41" s="61"/>
      <c r="B41" s="55">
        <v>103</v>
      </c>
      <c r="C41" s="55" t="str">
        <f>VLOOKUP($B41,'[1]Іменні заявки'!$A:$I,2,FALSE)</f>
        <v>Жук Олег</v>
      </c>
      <c r="D41" s="56" t="str">
        <f>VLOOKUP($B41,'[1]Іменні заявки'!$A:$I,7,FALSE)</f>
        <v>ІІІ</v>
      </c>
      <c r="E41" s="62"/>
      <c r="F41" s="62"/>
      <c r="G41" s="58"/>
      <c r="H41" s="58"/>
      <c r="I41" s="58"/>
      <c r="J41" s="59"/>
      <c r="K41" s="58"/>
      <c r="L41" s="58"/>
      <c r="M41" s="59"/>
      <c r="N41" s="59"/>
      <c r="O41" s="58"/>
      <c r="P41" s="63"/>
      <c r="Q41" s="74"/>
      <c r="R41" s="16" t="s">
        <v>65</v>
      </c>
      <c r="S41" s="36"/>
    </row>
    <row r="42" spans="1:19" ht="12.75">
      <c r="A42" s="61"/>
      <c r="B42" s="55">
        <v>104</v>
      </c>
      <c r="C42" s="55" t="str">
        <f>VLOOKUP($B42,'[1]Іменні заявки'!$A:$I,2,FALSE)</f>
        <v>Микитюк Оксана</v>
      </c>
      <c r="D42" s="56" t="str">
        <f>VLOOKUP($B42,'[1]Іменні заявки'!$A:$I,7,FALSE)</f>
        <v>ІІІ</v>
      </c>
      <c r="E42" s="62"/>
      <c r="F42" s="62"/>
      <c r="G42" s="58"/>
      <c r="H42" s="58"/>
      <c r="I42" s="58"/>
      <c r="J42" s="59"/>
      <c r="K42" s="58"/>
      <c r="L42" s="58"/>
      <c r="M42" s="59"/>
      <c r="N42" s="59"/>
      <c r="O42" s="58"/>
      <c r="P42" s="63"/>
      <c r="Q42" s="74"/>
      <c r="R42" s="16" t="s">
        <v>65</v>
      </c>
      <c r="S42" s="36"/>
    </row>
    <row r="43" spans="1:19" ht="12.75">
      <c r="A43" s="61">
        <v>9</v>
      </c>
      <c r="B43" s="55">
        <v>141</v>
      </c>
      <c r="C43" s="55" t="str">
        <f>VLOOKUP($B43,'[1]Іменні заявки'!$A:$I,2,FALSE)</f>
        <v>Геленюк Василь</v>
      </c>
      <c r="D43" s="56" t="str">
        <f>VLOOKUP($B43,'[1]Іменні заявки'!$A:$I,7,FALSE)</f>
        <v>III</v>
      </c>
      <c r="E43" s="62" t="str">
        <f>VLOOKUP($B43,'[1]Іменні заявки'!$A:$I,4,FALSE)</f>
        <v>Кельменецький район</v>
      </c>
      <c r="F43" s="62" t="str">
        <f>VLOOKUP($B43,'[1]Іменні заявки'!$A:$I,3,FALSE)</f>
        <v>Кельменецький район</v>
      </c>
      <c r="G43" s="58">
        <v>12</v>
      </c>
      <c r="H43" s="58">
        <v>11</v>
      </c>
      <c r="I43" s="58">
        <v>5</v>
      </c>
      <c r="J43" s="59">
        <v>0.00755787037037037</v>
      </c>
      <c r="K43" s="58">
        <v>0</v>
      </c>
      <c r="L43" s="58">
        <f>K43+I43+H43+G43</f>
        <v>28</v>
      </c>
      <c r="M43" s="59">
        <f>L43*$U$6</f>
        <v>0.009722222222222222</v>
      </c>
      <c r="N43" s="59">
        <f>M43+J43</f>
        <v>0.017280092592592593</v>
      </c>
      <c r="O43" s="58">
        <f>HOUR(N43)*3600+MINUTE(N43)*60+SECOND(N43)</f>
        <v>1493</v>
      </c>
      <c r="P43" s="63">
        <f>O43/$O$11*100</f>
        <v>476.99680511182106</v>
      </c>
      <c r="Q43" s="74">
        <v>9</v>
      </c>
      <c r="R43" s="16" t="s">
        <v>65</v>
      </c>
      <c r="S43" s="36"/>
    </row>
    <row r="44" spans="1:19" ht="12.75">
      <c r="A44" s="61"/>
      <c r="B44" s="55">
        <v>142</v>
      </c>
      <c r="C44" s="55" t="str">
        <f>VLOOKUP($B44,'[1]Іменні заявки'!$A:$I,2,FALSE)</f>
        <v>Кирилюк Олександр</v>
      </c>
      <c r="D44" s="56" t="str">
        <f>VLOOKUP($B44,'[1]Іменні заявки'!$A:$I,7,FALSE)</f>
        <v>III</v>
      </c>
      <c r="E44" s="62"/>
      <c r="F44" s="62"/>
      <c r="G44" s="58"/>
      <c r="H44" s="58"/>
      <c r="I44" s="58"/>
      <c r="J44" s="59"/>
      <c r="K44" s="58"/>
      <c r="L44" s="58"/>
      <c r="M44" s="59"/>
      <c r="N44" s="59"/>
      <c r="O44" s="58"/>
      <c r="P44" s="63"/>
      <c r="Q44" s="74"/>
      <c r="R44" s="16" t="s">
        <v>65</v>
      </c>
      <c r="S44" s="36"/>
    </row>
    <row r="45" spans="1:19" ht="12.75">
      <c r="A45" s="61"/>
      <c r="B45" s="55">
        <v>144</v>
      </c>
      <c r="C45" s="55" t="str">
        <f>VLOOKUP($B45,'[1]Іменні заявки'!$A:$I,2,FALSE)</f>
        <v>Гричанюк Данієль</v>
      </c>
      <c r="D45" s="56" t="str">
        <f>VLOOKUP($B45,'[1]Іменні заявки'!$A:$I,7,FALSE)</f>
        <v>III</v>
      </c>
      <c r="E45" s="62"/>
      <c r="F45" s="62"/>
      <c r="G45" s="58"/>
      <c r="H45" s="58"/>
      <c r="I45" s="58"/>
      <c r="J45" s="59"/>
      <c r="K45" s="58"/>
      <c r="L45" s="58"/>
      <c r="M45" s="59"/>
      <c r="N45" s="59"/>
      <c r="O45" s="58"/>
      <c r="P45" s="63"/>
      <c r="Q45" s="74"/>
      <c r="R45" s="16" t="s">
        <v>65</v>
      </c>
      <c r="S45" s="36"/>
    </row>
    <row r="46" spans="1:19" ht="12.75">
      <c r="A46" s="61"/>
      <c r="B46" s="55">
        <v>145</v>
      </c>
      <c r="C46" s="55" t="str">
        <f>VLOOKUP($B46,'[1]Іменні заявки'!$A:$I,2,FALSE)</f>
        <v>Боднарь Ольга</v>
      </c>
      <c r="D46" s="56" t="str">
        <f>VLOOKUP($B46,'[1]Іменні заявки'!$A:$I,7,FALSE)</f>
        <v>III</v>
      </c>
      <c r="E46" s="62"/>
      <c r="F46" s="62"/>
      <c r="G46" s="58"/>
      <c r="H46" s="58"/>
      <c r="I46" s="58"/>
      <c r="J46" s="59"/>
      <c r="K46" s="58"/>
      <c r="L46" s="58"/>
      <c r="M46" s="59"/>
      <c r="N46" s="59"/>
      <c r="O46" s="58"/>
      <c r="P46" s="63"/>
      <c r="Q46" s="74"/>
      <c r="R46" s="16" t="s">
        <v>65</v>
      </c>
      <c r="S46" s="36"/>
    </row>
    <row r="47" spans="1:19" ht="12.75">
      <c r="A47" s="61">
        <v>3</v>
      </c>
      <c r="B47" s="55">
        <v>41</v>
      </c>
      <c r="C47" s="55" t="str">
        <f>VLOOKUP($B47,'[1]Іменні заявки'!$A:$I,2,FALSE)</f>
        <v>Пасецький Владислав</v>
      </c>
      <c r="D47" s="56" t="str">
        <f>VLOOKUP($B47,'[1]Іменні заявки'!$A:$I,7,FALSE)</f>
        <v>ІІІ</v>
      </c>
      <c r="E47" s="62" t="str">
        <f>VLOOKUP($B47,'[1]Іменні заявки'!$A:$I,4,FALSE)</f>
        <v>Вижницький район</v>
      </c>
      <c r="F47" s="62" t="str">
        <f>VLOOKUP($B47,'[1]Іменні заявки'!$A:$I,3,FALSE)</f>
        <v>Вижницький район</v>
      </c>
      <c r="G47" s="58">
        <v>15</v>
      </c>
      <c r="H47" s="58">
        <v>11</v>
      </c>
      <c r="I47" s="58">
        <v>62</v>
      </c>
      <c r="J47" s="60" t="s">
        <v>13</v>
      </c>
      <c r="K47" s="57" t="s">
        <v>13</v>
      </c>
      <c r="L47" s="58"/>
      <c r="M47" s="59"/>
      <c r="N47" s="60" t="s">
        <v>13</v>
      </c>
      <c r="O47" s="57" t="s">
        <v>13</v>
      </c>
      <c r="P47" s="63"/>
      <c r="Q47" s="74">
        <v>10</v>
      </c>
      <c r="R47" s="16"/>
      <c r="S47" s="36"/>
    </row>
    <row r="48" spans="1:19" ht="12.75">
      <c r="A48" s="61"/>
      <c r="B48" s="55">
        <v>44</v>
      </c>
      <c r="C48" s="55" t="str">
        <f>VLOOKUP($B48,'[1]Іменні заявки'!$A:$I,2,FALSE)</f>
        <v>Карпов Сергій</v>
      </c>
      <c r="D48" s="56" t="str">
        <f>VLOOKUP($B48,'[1]Іменні заявки'!$A:$I,7,FALSE)</f>
        <v>ІІІ</v>
      </c>
      <c r="E48" s="62"/>
      <c r="F48" s="62"/>
      <c r="G48" s="58"/>
      <c r="H48" s="58"/>
      <c r="I48" s="58"/>
      <c r="J48" s="59"/>
      <c r="K48" s="58"/>
      <c r="L48" s="58"/>
      <c r="M48" s="59"/>
      <c r="N48" s="59"/>
      <c r="O48" s="58"/>
      <c r="P48" s="63"/>
      <c r="Q48" s="74"/>
      <c r="R48" s="16"/>
      <c r="S48" s="36"/>
    </row>
    <row r="49" spans="1:19" ht="12.75">
      <c r="A49" s="61"/>
      <c r="B49" s="55">
        <v>42</v>
      </c>
      <c r="C49" s="55" t="str">
        <f>VLOOKUP($B49,'[1]Іменні заявки'!$A:$I,2,FALSE)</f>
        <v>Янковський Владислав</v>
      </c>
      <c r="D49" s="56" t="str">
        <f>VLOOKUP($B49,'[1]Іменні заявки'!$A:$I,7,FALSE)</f>
        <v>ІІІ</v>
      </c>
      <c r="E49" s="62"/>
      <c r="F49" s="62"/>
      <c r="G49" s="58"/>
      <c r="H49" s="58"/>
      <c r="I49" s="58"/>
      <c r="J49" s="59"/>
      <c r="K49" s="58"/>
      <c r="L49" s="58"/>
      <c r="M49" s="59"/>
      <c r="N49" s="59"/>
      <c r="O49" s="58"/>
      <c r="P49" s="63"/>
      <c r="Q49" s="74"/>
      <c r="R49" s="16"/>
      <c r="S49" s="36"/>
    </row>
    <row r="50" spans="1:19" ht="12.75">
      <c r="A50" s="61"/>
      <c r="B50" s="55">
        <v>46</v>
      </c>
      <c r="C50" s="55" t="str">
        <f>VLOOKUP($B50,'[1]Іменні заявки'!$A:$I,2,FALSE)</f>
        <v>Одочук Оксана</v>
      </c>
      <c r="D50" s="56" t="str">
        <f>VLOOKUP($B50,'[1]Іменні заявки'!$A:$I,7,FALSE)</f>
        <v>ІІІ</v>
      </c>
      <c r="E50" s="62"/>
      <c r="F50" s="62"/>
      <c r="G50" s="58"/>
      <c r="H50" s="58"/>
      <c r="I50" s="58"/>
      <c r="J50" s="59"/>
      <c r="K50" s="58"/>
      <c r="L50" s="58"/>
      <c r="M50" s="59"/>
      <c r="N50" s="59"/>
      <c r="O50" s="58"/>
      <c r="P50" s="63"/>
      <c r="Q50" s="74"/>
      <c r="R50" s="16"/>
      <c r="S50" s="36"/>
    </row>
    <row r="51" spans="3:6" ht="12.75">
      <c r="C51" s="39"/>
      <c r="F51" s="39"/>
    </row>
    <row r="52" ht="12.75">
      <c r="A52" t="s">
        <v>47</v>
      </c>
    </row>
    <row r="53" ht="12.75">
      <c r="A53" t="s">
        <v>28</v>
      </c>
    </row>
  </sheetData>
  <mergeCells count="164">
    <mergeCell ref="L8:M8"/>
    <mergeCell ref="N8:O8"/>
    <mergeCell ref="P8:Q8"/>
    <mergeCell ref="A1:T1"/>
    <mergeCell ref="A2:T2"/>
    <mergeCell ref="A3:T3"/>
    <mergeCell ref="L6:M6"/>
    <mergeCell ref="G7:H7"/>
    <mergeCell ref="I7:J7"/>
    <mergeCell ref="L7:M7"/>
    <mergeCell ref="A9:A10"/>
    <mergeCell ref="B9:B10"/>
    <mergeCell ref="C9:C10"/>
    <mergeCell ref="D9:D10"/>
    <mergeCell ref="E9:E10"/>
    <mergeCell ref="F9:F10"/>
    <mergeCell ref="G9:L9"/>
    <mergeCell ref="M9:M10"/>
    <mergeCell ref="N9:N10"/>
    <mergeCell ref="O9:O10"/>
    <mergeCell ref="P9:P10"/>
    <mergeCell ref="Q9:Q10"/>
    <mergeCell ref="R9:R10"/>
    <mergeCell ref="S9:S10"/>
    <mergeCell ref="A11:A14"/>
    <mergeCell ref="E11:E14"/>
    <mergeCell ref="F11:F14"/>
    <mergeCell ref="G11:G14"/>
    <mergeCell ref="H11:H14"/>
    <mergeCell ref="I11:I14"/>
    <mergeCell ref="J11:J14"/>
    <mergeCell ref="K11:K14"/>
    <mergeCell ref="L11:L14"/>
    <mergeCell ref="M11:M14"/>
    <mergeCell ref="N11:N14"/>
    <mergeCell ref="O11:O14"/>
    <mergeCell ref="P11:P14"/>
    <mergeCell ref="Q11:Q14"/>
    <mergeCell ref="A15:A18"/>
    <mergeCell ref="E15:E18"/>
    <mergeCell ref="F15:F18"/>
    <mergeCell ref="G15:G18"/>
    <mergeCell ref="H15:H18"/>
    <mergeCell ref="I15:I18"/>
    <mergeCell ref="J15:J18"/>
    <mergeCell ref="K15:K18"/>
    <mergeCell ref="L15:L18"/>
    <mergeCell ref="M15:M18"/>
    <mergeCell ref="N15:N18"/>
    <mergeCell ref="O15:O18"/>
    <mergeCell ref="P15:P18"/>
    <mergeCell ref="Q15:Q18"/>
    <mergeCell ref="A19:A22"/>
    <mergeCell ref="E19:E22"/>
    <mergeCell ref="F19:F22"/>
    <mergeCell ref="G19:G22"/>
    <mergeCell ref="H19:H22"/>
    <mergeCell ref="I19:I22"/>
    <mergeCell ref="J19:J22"/>
    <mergeCell ref="K19:K22"/>
    <mergeCell ref="L19:L22"/>
    <mergeCell ref="M19:M22"/>
    <mergeCell ref="N19:N22"/>
    <mergeCell ref="O19:O22"/>
    <mergeCell ref="P19:P22"/>
    <mergeCell ref="Q19:Q22"/>
    <mergeCell ref="A23:A26"/>
    <mergeCell ref="E23:E26"/>
    <mergeCell ref="F23:F26"/>
    <mergeCell ref="G23:G26"/>
    <mergeCell ref="H23:H26"/>
    <mergeCell ref="I23:I26"/>
    <mergeCell ref="J23:J26"/>
    <mergeCell ref="K23:K26"/>
    <mergeCell ref="L23:L26"/>
    <mergeCell ref="M23:M26"/>
    <mergeCell ref="N23:N26"/>
    <mergeCell ref="O23:O26"/>
    <mergeCell ref="P23:P26"/>
    <mergeCell ref="Q23:Q26"/>
    <mergeCell ref="A27:A30"/>
    <mergeCell ref="E27:E30"/>
    <mergeCell ref="F27:F30"/>
    <mergeCell ref="G27:G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Q27:Q30"/>
    <mergeCell ref="A31:A34"/>
    <mergeCell ref="E31:E34"/>
    <mergeCell ref="F31:F34"/>
    <mergeCell ref="G31:G34"/>
    <mergeCell ref="H31:H34"/>
    <mergeCell ref="I31:I34"/>
    <mergeCell ref="J31:J34"/>
    <mergeCell ref="K31:K34"/>
    <mergeCell ref="L31:L34"/>
    <mergeCell ref="M31:M34"/>
    <mergeCell ref="N31:N34"/>
    <mergeCell ref="O31:O34"/>
    <mergeCell ref="P31:P34"/>
    <mergeCell ref="Q31:Q34"/>
    <mergeCell ref="A35:A38"/>
    <mergeCell ref="E35:E38"/>
    <mergeCell ref="F35:F38"/>
    <mergeCell ref="G35:G38"/>
    <mergeCell ref="H35:H38"/>
    <mergeCell ref="I35:I38"/>
    <mergeCell ref="J35:J38"/>
    <mergeCell ref="K35:K38"/>
    <mergeCell ref="L35:L38"/>
    <mergeCell ref="M35:M38"/>
    <mergeCell ref="N35:N38"/>
    <mergeCell ref="O35:O38"/>
    <mergeCell ref="P35:P38"/>
    <mergeCell ref="Q35:Q38"/>
    <mergeCell ref="A39:A42"/>
    <mergeCell ref="E39:E42"/>
    <mergeCell ref="F39:F42"/>
    <mergeCell ref="G39:G42"/>
    <mergeCell ref="H39:H42"/>
    <mergeCell ref="I39:I42"/>
    <mergeCell ref="J39:J42"/>
    <mergeCell ref="K39:K42"/>
    <mergeCell ref="L39:L42"/>
    <mergeCell ref="M39:M42"/>
    <mergeCell ref="N39:N42"/>
    <mergeCell ref="O39:O42"/>
    <mergeCell ref="P39:P42"/>
    <mergeCell ref="Q39:Q42"/>
    <mergeCell ref="A43:A46"/>
    <mergeCell ref="E43:E46"/>
    <mergeCell ref="F43:F46"/>
    <mergeCell ref="G43:G46"/>
    <mergeCell ref="H43:H46"/>
    <mergeCell ref="I43:I46"/>
    <mergeCell ref="J43:J46"/>
    <mergeCell ref="K43:K46"/>
    <mergeCell ref="L43:L46"/>
    <mergeCell ref="M43:M46"/>
    <mergeCell ref="N43:N46"/>
    <mergeCell ref="O43:O46"/>
    <mergeCell ref="P43:P46"/>
    <mergeCell ref="Q43:Q46"/>
    <mergeCell ref="A47:A50"/>
    <mergeCell ref="E47:E50"/>
    <mergeCell ref="F47:F50"/>
    <mergeCell ref="G47:G50"/>
    <mergeCell ref="H47:H50"/>
    <mergeCell ref="I47:I50"/>
    <mergeCell ref="J47:J50"/>
    <mergeCell ref="O47:O50"/>
    <mergeCell ref="P47:P50"/>
    <mergeCell ref="Q47:Q50"/>
    <mergeCell ref="K47:K50"/>
    <mergeCell ref="L47:L50"/>
    <mergeCell ref="M47:M50"/>
    <mergeCell ref="N47:N5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IgorO</cp:lastModifiedBy>
  <cp:lastPrinted>2013-04-17T06:02:40Z</cp:lastPrinted>
  <dcterms:created xsi:type="dcterms:W3CDTF">2013-04-15T17:20:01Z</dcterms:created>
  <dcterms:modified xsi:type="dcterms:W3CDTF">2013-04-18T09:23:21Z</dcterms:modified>
  <cp:category/>
  <cp:version/>
  <cp:contentType/>
  <cp:contentStatus/>
</cp:coreProperties>
</file>